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8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shizuko/Library/Mobile Documents/com~apple~CloudDocs/CEF/総会/2025/"/>
    </mc:Choice>
  </mc:AlternateContent>
  <xr:revisionPtr revIDLastSave="0" documentId="13_ncr:1_{7A300261-335C-6444-AF43-F9CD45308759}" xr6:coauthVersionLast="47" xr6:coauthVersionMax="47" xr10:uidLastSave="{00000000-0000-0000-0000-000000000000}"/>
  <bookViews>
    <workbookView xWindow="6700" yWindow="500" windowWidth="18360" windowHeight="13900" tabRatio="456" xr2:uid="{00000000-000D-0000-FFFF-FFFF00000000}"/>
  </bookViews>
  <sheets>
    <sheet name="2025年度収支計画 " sheetId="8" r:id="rId1"/>
  </sheets>
  <definedNames>
    <definedName name="_xlnm.Print_Area" localSheetId="0">'2025年度収支計画 '!$A$1:$J$90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66" i="8" l="1"/>
  <c r="D86" i="8"/>
  <c r="D85" i="8"/>
  <c r="D30" i="8"/>
  <c r="D25" i="8"/>
  <c r="D22" i="8"/>
  <c r="D87" i="8" l="1"/>
  <c r="D18" i="8" l="1"/>
  <c r="D46" i="8" s="1"/>
  <c r="D88" i="8" s="1"/>
  <c r="F65" i="8"/>
  <c r="G65" i="8" s="1"/>
  <c r="F64" i="8"/>
  <c r="G64" i="8" s="1"/>
  <c r="G62" i="8"/>
  <c r="G61" i="8"/>
  <c r="G58" i="8"/>
  <c r="G57" i="8"/>
  <c r="G56" i="8"/>
  <c r="G55" i="8"/>
  <c r="G50" i="8"/>
  <c r="G49" i="8"/>
  <c r="G67" i="8"/>
  <c r="H67" i="8"/>
  <c r="I67" i="8"/>
  <c r="G68" i="8"/>
  <c r="G69" i="8"/>
  <c r="G70" i="8"/>
  <c r="G71" i="8"/>
  <c r="G73" i="8"/>
  <c r="G74" i="8"/>
  <c r="G75" i="8"/>
  <c r="G76" i="8"/>
  <c r="G77" i="8"/>
  <c r="F93" i="8"/>
  <c r="H16" i="8"/>
  <c r="H17" i="8"/>
  <c r="I17" i="8"/>
  <c r="G90" i="8"/>
  <c r="G89" i="8"/>
  <c r="G88" i="8"/>
  <c r="E21" i="8"/>
  <c r="E86" i="8" s="1"/>
  <c r="F20" i="8"/>
  <c r="G20" i="8" s="1"/>
  <c r="F21" i="8"/>
  <c r="F83" i="8"/>
  <c r="G83" i="8" s="1"/>
  <c r="F84" i="8"/>
  <c r="G84" i="8" s="1"/>
  <c r="G85" i="8"/>
  <c r="G81" i="8"/>
  <c r="G80" i="8"/>
  <c r="G45" i="8"/>
  <c r="G44" i="8"/>
  <c r="G43" i="8"/>
  <c r="G42" i="8"/>
  <c r="G41" i="8"/>
  <c r="G40" i="8"/>
  <c r="G39" i="8"/>
  <c r="G38" i="8"/>
  <c r="G37" i="8"/>
  <c r="G36" i="8"/>
  <c r="G35" i="8"/>
  <c r="G34" i="8"/>
  <c r="G33" i="8"/>
  <c r="G32" i="8"/>
  <c r="G31" i="8"/>
  <c r="G30" i="8"/>
  <c r="G29" i="8"/>
  <c r="G28" i="8"/>
  <c r="G26" i="8"/>
  <c r="G25" i="8"/>
  <c r="G22" i="8"/>
  <c r="G19" i="8"/>
  <c r="G18" i="8"/>
  <c r="G17" i="8"/>
  <c r="G16" i="8"/>
  <c r="G15" i="8"/>
  <c r="G14" i="8"/>
  <c r="G13" i="8"/>
  <c r="G12" i="8"/>
  <c r="G11" i="8"/>
  <c r="G10" i="8"/>
  <c r="G9" i="8"/>
  <c r="G8" i="8"/>
  <c r="G7" i="8"/>
  <c r="G6" i="8"/>
  <c r="G5" i="8"/>
  <c r="G4" i="8"/>
  <c r="G21" i="8" l="1"/>
  <c r="H86" i="8"/>
  <c r="I86" i="8"/>
  <c r="F86" i="8"/>
  <c r="H87" i="8" l="1"/>
  <c r="H90" i="8" s="1"/>
  <c r="D90" i="8"/>
  <c r="G86" i="8"/>
  <c r="F87" i="8"/>
  <c r="G87" i="8" s="1"/>
</calcChain>
</file>

<file path=xl/sharedStrings.xml><?xml version="1.0" encoding="utf-8"?>
<sst xmlns="http://schemas.openxmlformats.org/spreadsheetml/2006/main" count="138" uniqueCount="124">
  <si>
    <t>備　　考</t>
    <phoneticPr fontId="2"/>
  </si>
  <si>
    <t>一部物販収入</t>
    <phoneticPr fontId="2"/>
  </si>
  <si>
    <t>給与</t>
    <phoneticPr fontId="3"/>
  </si>
  <si>
    <t>ノートルダム女子中学高等学校</t>
    <rPh sb="6" eb="8">
      <t>ジョシ</t>
    </rPh>
    <rPh sb="8" eb="10">
      <t>チュウガク</t>
    </rPh>
    <rPh sb="10" eb="12">
      <t>コウトウ</t>
    </rPh>
    <rPh sb="12" eb="14">
      <t>ガッコウ</t>
    </rPh>
    <phoneticPr fontId="2"/>
  </si>
  <si>
    <t>前期繰越金</t>
    <rPh sb="0" eb="2">
      <t>ゼンキ</t>
    </rPh>
    <rPh sb="2" eb="4">
      <t>クリコシ</t>
    </rPh>
    <rPh sb="4" eb="5">
      <t>キン</t>
    </rPh>
    <phoneticPr fontId="2"/>
  </si>
  <si>
    <t>次期繰越収支差額</t>
    <rPh sb="0" eb="2">
      <t>ジキ</t>
    </rPh>
    <rPh sb="2" eb="4">
      <t>クリコシ</t>
    </rPh>
    <rPh sb="4" eb="6">
      <t>シュウシ</t>
    </rPh>
    <rPh sb="6" eb="8">
      <t>サガク</t>
    </rPh>
    <phoneticPr fontId="2"/>
  </si>
  <si>
    <t>収入</t>
  </si>
  <si>
    <t>支出</t>
  </si>
  <si>
    <t>書籍頒布</t>
    <rPh sb="0" eb="2">
      <t>ショセキ</t>
    </rPh>
    <rPh sb="2" eb="4">
      <t>ハンプ</t>
    </rPh>
    <phoneticPr fontId="2"/>
  </si>
  <si>
    <t>収入実績</t>
    <rPh sb="0" eb="2">
      <t xml:space="preserve">シュウニュウ </t>
    </rPh>
    <rPh sb="2" eb="4">
      <t xml:space="preserve">ジッセキ </t>
    </rPh>
    <phoneticPr fontId="2"/>
  </si>
  <si>
    <t>支出実績</t>
    <rPh sb="0" eb="2">
      <t xml:space="preserve">シシュツ </t>
    </rPh>
    <rPh sb="2" eb="4">
      <t xml:space="preserve">ジッセキ </t>
    </rPh>
    <phoneticPr fontId="2"/>
  </si>
  <si>
    <t>差額</t>
    <rPh sb="0" eb="2">
      <t xml:space="preserve">サガク </t>
    </rPh>
    <phoneticPr fontId="2"/>
  </si>
  <si>
    <t>役員報酬</t>
    <rPh sb="0" eb="4">
      <t xml:space="preserve">ヤクインホウシュウ </t>
    </rPh>
    <phoneticPr fontId="2"/>
  </si>
  <si>
    <t>1.　入会金</t>
    <rPh sb="3" eb="6">
      <t>ニュウカイキン</t>
    </rPh>
    <phoneticPr fontId="3"/>
  </si>
  <si>
    <t>2.　会費</t>
    <rPh sb="3" eb="5">
      <t>カイヒ</t>
    </rPh>
    <phoneticPr fontId="3"/>
  </si>
  <si>
    <r>
      <rPr>
        <sz val="12"/>
        <rFont val="ＭＳ Ｐゴシック"/>
        <family val="2"/>
        <charset val="128"/>
        <scheme val="major"/>
      </rPr>
      <t>個人会員</t>
    </r>
    <rPh sb="0" eb="2">
      <t>コジン</t>
    </rPh>
    <rPh sb="2" eb="4">
      <t>カイイン</t>
    </rPh>
    <phoneticPr fontId="3"/>
  </si>
  <si>
    <t>310人</t>
  </si>
  <si>
    <r>
      <rPr>
        <sz val="12"/>
        <rFont val="ＭＳ Ｐゴシック"/>
        <family val="2"/>
        <charset val="128"/>
        <scheme val="major"/>
      </rPr>
      <t>シニア・学生会員</t>
    </r>
    <rPh sb="4" eb="6">
      <t>ガクセイ</t>
    </rPh>
    <rPh sb="6" eb="8">
      <t>カイイン</t>
    </rPh>
    <phoneticPr fontId="3"/>
  </si>
  <si>
    <t>65人</t>
  </si>
  <si>
    <r>
      <rPr>
        <sz val="12"/>
        <rFont val="ＭＳ Ｐゴシック"/>
        <family val="2"/>
        <charset val="128"/>
        <scheme val="major"/>
      </rPr>
      <t>ペア会員</t>
    </r>
    <rPh sb="2" eb="4">
      <t>カイイン</t>
    </rPh>
    <phoneticPr fontId="3"/>
  </si>
  <si>
    <t>12組</t>
  </si>
  <si>
    <r>
      <rPr>
        <sz val="12"/>
        <rFont val="ＭＳ Ｐゴシック"/>
        <family val="2"/>
        <charset val="128"/>
        <scheme val="major"/>
      </rPr>
      <t>ファミリー会員</t>
    </r>
    <rPh sb="5" eb="7">
      <t>カイイン</t>
    </rPh>
    <phoneticPr fontId="3"/>
  </si>
  <si>
    <t>5家族</t>
  </si>
  <si>
    <r>
      <rPr>
        <sz val="12"/>
        <rFont val="ＭＳ Ｐゴシック"/>
        <family val="2"/>
        <charset val="128"/>
        <scheme val="major"/>
      </rPr>
      <t>助成会員</t>
    </r>
    <rPh sb="0" eb="2">
      <t>ジョセイ</t>
    </rPh>
    <rPh sb="2" eb="4">
      <t>カイイン</t>
    </rPh>
    <phoneticPr fontId="3"/>
  </si>
  <si>
    <t>15人</t>
  </si>
  <si>
    <r>
      <rPr>
        <sz val="12"/>
        <rFont val="ＭＳ Ｐゴシック"/>
        <family val="2"/>
        <charset val="128"/>
        <scheme val="major"/>
      </rPr>
      <t>特別助成会員</t>
    </r>
    <rPh sb="0" eb="2">
      <t>トクベツ</t>
    </rPh>
    <rPh sb="2" eb="4">
      <t>ジョセイ</t>
    </rPh>
    <rPh sb="4" eb="6">
      <t>カイイン</t>
    </rPh>
    <phoneticPr fontId="3"/>
  </si>
  <si>
    <r>
      <rPr>
        <sz val="12"/>
        <rFont val="ＭＳ Ｐゴシック"/>
        <family val="2"/>
        <charset val="128"/>
        <scheme val="major"/>
      </rPr>
      <t>営利法人会員（大企業）</t>
    </r>
    <rPh sb="0" eb="2">
      <t>エイリ</t>
    </rPh>
    <rPh sb="2" eb="4">
      <t>ホウジン</t>
    </rPh>
    <rPh sb="4" eb="6">
      <t>カイイン</t>
    </rPh>
    <rPh sb="7" eb="10">
      <t>ダイキギョウ</t>
    </rPh>
    <phoneticPr fontId="3"/>
  </si>
  <si>
    <t>4団体</t>
  </si>
  <si>
    <r>
      <rPr>
        <sz val="12"/>
        <rFont val="ＭＳ Ｐゴシック"/>
        <family val="2"/>
        <charset val="128"/>
        <scheme val="major"/>
      </rPr>
      <t>営利法人会員（中小企業）</t>
    </r>
    <rPh sb="0" eb="2">
      <t>エイリ</t>
    </rPh>
    <rPh sb="2" eb="4">
      <t>ホウジン</t>
    </rPh>
    <rPh sb="4" eb="6">
      <t>カイイン</t>
    </rPh>
    <rPh sb="7" eb="9">
      <t>チュウショウ</t>
    </rPh>
    <rPh sb="9" eb="11">
      <t>ダイキギョウ</t>
    </rPh>
    <phoneticPr fontId="3"/>
  </si>
  <si>
    <t>5団体</t>
  </si>
  <si>
    <r>
      <rPr>
        <sz val="12"/>
        <rFont val="ＭＳ Ｐゴシック"/>
        <family val="2"/>
        <charset val="128"/>
        <scheme val="major"/>
      </rPr>
      <t>非営利団体会員</t>
    </r>
    <rPh sb="0" eb="3">
      <t>ヒエイリ</t>
    </rPh>
    <rPh sb="3" eb="5">
      <t>ダンタイ</t>
    </rPh>
    <rPh sb="5" eb="7">
      <t>カイイン</t>
    </rPh>
    <phoneticPr fontId="3"/>
  </si>
  <si>
    <t>7団体</t>
  </si>
  <si>
    <r>
      <rPr>
        <sz val="12"/>
        <rFont val="ＭＳ Ｐゴシック"/>
        <family val="2"/>
        <charset val="128"/>
        <scheme val="major"/>
      </rPr>
      <t>終身会員</t>
    </r>
    <rPh sb="0" eb="4">
      <t>シュウシンカイイン</t>
    </rPh>
    <phoneticPr fontId="3"/>
  </si>
  <si>
    <t>3.　寄付金等</t>
    <rPh sb="6" eb="7">
      <t>トウ</t>
    </rPh>
    <phoneticPr fontId="3"/>
  </si>
  <si>
    <t>DVD「未来の選択」</t>
    <phoneticPr fontId="2"/>
  </si>
  <si>
    <t>7.　受取利息収入</t>
    <rPh sb="3" eb="5">
      <t>ウケトリ</t>
    </rPh>
    <rPh sb="5" eb="7">
      <t>リソク</t>
    </rPh>
    <rPh sb="7" eb="9">
      <t>シュウニュウ</t>
    </rPh>
    <phoneticPr fontId="3"/>
  </si>
  <si>
    <t>8.　雑収入</t>
    <rPh sb="3" eb="6">
      <t>ザッシュウニュウ</t>
    </rPh>
    <phoneticPr fontId="3"/>
  </si>
  <si>
    <t>9.　管理費</t>
    <rPh sb="3" eb="6">
      <t>カンリヒ</t>
    </rPh>
    <phoneticPr fontId="3"/>
  </si>
  <si>
    <t>10.減価償却費</t>
    <rPh sb="3" eb="5">
      <t>ゲンカ</t>
    </rPh>
    <rPh sb="5" eb="7">
      <t>ショウキャク</t>
    </rPh>
    <rPh sb="7" eb="8">
      <t>ヒ</t>
    </rPh>
    <phoneticPr fontId="3"/>
  </si>
  <si>
    <t>学校環境教育支援</t>
    <rPh sb="0" eb="2">
      <t>ガッコウ</t>
    </rPh>
    <rPh sb="2" eb="4">
      <t>カンキョウ</t>
    </rPh>
    <rPh sb="4" eb="6">
      <t>キョウイク</t>
    </rPh>
    <rPh sb="6" eb="8">
      <t>シエン</t>
    </rPh>
    <phoneticPr fontId="2"/>
  </si>
  <si>
    <t>講師派遣</t>
    <phoneticPr fontId="3"/>
  </si>
  <si>
    <t>持続可能な消費推進</t>
    <rPh sb="0" eb="2">
      <t>ジゾク</t>
    </rPh>
    <rPh sb="2" eb="4">
      <t>カノウ</t>
    </rPh>
    <rPh sb="5" eb="7">
      <t>ショウヒ</t>
    </rPh>
    <rPh sb="7" eb="9">
      <t>スイシン</t>
    </rPh>
    <phoneticPr fontId="3"/>
  </si>
  <si>
    <t>その他　報告書等販売収入</t>
    <phoneticPr fontId="2"/>
  </si>
  <si>
    <t>郵送料</t>
    <rPh sb="0" eb="3">
      <t>ユウソウリョウ</t>
    </rPh>
    <phoneticPr fontId="2"/>
  </si>
  <si>
    <t>書籍「グリーンコンシューマー」</t>
    <phoneticPr fontId="3"/>
  </si>
  <si>
    <t>書籍「環境首都コンテスト」</t>
    <phoneticPr fontId="3"/>
  </si>
  <si>
    <t>その他書籍販売収入</t>
    <phoneticPr fontId="3"/>
  </si>
  <si>
    <t>その他</t>
    <phoneticPr fontId="3"/>
  </si>
  <si>
    <r>
      <rPr>
        <sz val="10"/>
        <rFont val="ＭＳ Ｐゴシック"/>
        <family val="2"/>
        <charset val="128"/>
        <scheme val="major"/>
      </rPr>
      <t>「京都自転車マップ（郊外版）」</t>
    </r>
    <phoneticPr fontId="3"/>
  </si>
  <si>
    <t>管理費支出合計</t>
    <rPh sb="0" eb="3">
      <t>カンリヒ</t>
    </rPh>
    <rPh sb="3" eb="5">
      <t>シシュツ</t>
    </rPh>
    <rPh sb="5" eb="7">
      <t>ゴウケイ</t>
    </rPh>
    <phoneticPr fontId="2"/>
  </si>
  <si>
    <t>次期繰越金</t>
    <rPh sb="0" eb="2">
      <t>ジキ</t>
    </rPh>
    <rPh sb="2" eb="4">
      <t>クリコシ</t>
    </rPh>
    <rPh sb="4" eb="5">
      <t>キン</t>
    </rPh>
    <phoneticPr fontId="2"/>
  </si>
  <si>
    <t>環境教育事業</t>
    <rPh sb="0" eb="4">
      <t>カンキョウキョウイク</t>
    </rPh>
    <rPh sb="4" eb="6">
      <t>ジギョウ</t>
    </rPh>
    <phoneticPr fontId="3"/>
  </si>
  <si>
    <t>ライススタイル事業</t>
    <rPh sb="7" eb="9">
      <t>ジギョウ</t>
    </rPh>
    <phoneticPr fontId="3"/>
  </si>
  <si>
    <t>社会経済システム事業</t>
    <rPh sb="0" eb="2">
      <t>シャカイ</t>
    </rPh>
    <rPh sb="2" eb="4">
      <t>ケイザイ</t>
    </rPh>
    <rPh sb="8" eb="10">
      <t>ジギョウ</t>
    </rPh>
    <phoneticPr fontId="3"/>
  </si>
  <si>
    <t>環境政策推進事業</t>
    <rPh sb="0" eb="2">
      <t>カンキョウ</t>
    </rPh>
    <rPh sb="2" eb="4">
      <t>セイサク</t>
    </rPh>
    <rPh sb="4" eb="6">
      <t>スイシン</t>
    </rPh>
    <rPh sb="6" eb="8">
      <t>ジギョウ</t>
    </rPh>
    <phoneticPr fontId="3"/>
  </si>
  <si>
    <t>持続型社会創造</t>
    <rPh sb="0" eb="3">
      <t>ジゾクガタ</t>
    </rPh>
    <rPh sb="3" eb="5">
      <t>シャカイ</t>
    </rPh>
    <rPh sb="5" eb="7">
      <t>ソウゾウ</t>
    </rPh>
    <phoneticPr fontId="3"/>
  </si>
  <si>
    <t>広報・交流・会員拡大事業</t>
    <rPh sb="0" eb="2">
      <t>コウホウ</t>
    </rPh>
    <rPh sb="3" eb="5">
      <t>コウリュウ</t>
    </rPh>
    <rPh sb="6" eb="8">
      <t>カイイン</t>
    </rPh>
    <rPh sb="8" eb="10">
      <t>カクダイ</t>
    </rPh>
    <rPh sb="10" eb="12">
      <t>ジギョウ</t>
    </rPh>
    <phoneticPr fontId="3"/>
  </si>
  <si>
    <t>給与手当</t>
    <rPh sb="0" eb="2">
      <t>キュウヨ</t>
    </rPh>
    <rPh sb="2" eb="4">
      <t>テア</t>
    </rPh>
    <phoneticPr fontId="3"/>
  </si>
  <si>
    <t>会議費</t>
    <phoneticPr fontId="2"/>
  </si>
  <si>
    <t>旅費交通費</t>
    <rPh sb="0" eb="5">
      <t>リョヒコウツウヒ</t>
    </rPh>
    <phoneticPr fontId="3"/>
  </si>
  <si>
    <t>通信運搬費</t>
    <rPh sb="0" eb="5">
      <t>ツウシンウンパンヒ</t>
    </rPh>
    <phoneticPr fontId="3"/>
  </si>
  <si>
    <t>什器備品費</t>
    <phoneticPr fontId="2"/>
  </si>
  <si>
    <t>消耗品費</t>
    <rPh sb="0" eb="4">
      <t>ショウモウヒンヒ</t>
    </rPh>
    <phoneticPr fontId="3"/>
  </si>
  <si>
    <t>水道光熱費</t>
    <rPh sb="0" eb="2">
      <t>スイドウ</t>
    </rPh>
    <rPh sb="2" eb="5">
      <t>コウネツヒ</t>
    </rPh>
    <phoneticPr fontId="3"/>
  </si>
  <si>
    <t>租税公課</t>
    <rPh sb="0" eb="4">
      <t>ソゼイコウカ</t>
    </rPh>
    <phoneticPr fontId="3"/>
  </si>
  <si>
    <t>雑費</t>
    <rPh sb="0" eb="2">
      <t>ザッピ</t>
    </rPh>
    <phoneticPr fontId="3"/>
  </si>
  <si>
    <t>グリーン連合</t>
    <rPh sb="4" eb="6">
      <t>レンゴウ</t>
    </rPh>
    <phoneticPr fontId="2"/>
  </si>
  <si>
    <t>支払手数料</t>
    <rPh sb="0" eb="5">
      <t>シハラ</t>
    </rPh>
    <phoneticPr fontId="3"/>
  </si>
  <si>
    <t>振込手数料等</t>
    <rPh sb="0" eb="5">
      <t>フリコミテスウリョウ</t>
    </rPh>
    <rPh sb="5" eb="6">
      <t>ト</t>
    </rPh>
    <phoneticPr fontId="3"/>
  </si>
  <si>
    <t>通勤費</t>
    <rPh sb="0" eb="2">
      <t>ツウキン</t>
    </rPh>
    <rPh sb="2" eb="3">
      <t>h</t>
    </rPh>
    <phoneticPr fontId="2"/>
  </si>
  <si>
    <t>法定福利費</t>
    <phoneticPr fontId="3"/>
  </si>
  <si>
    <t>地代家賃</t>
    <rPh sb="0" eb="4">
      <t>チダイヤチン</t>
    </rPh>
    <phoneticPr fontId="3"/>
  </si>
  <si>
    <t>新聞図書費</t>
    <rPh sb="0" eb="5">
      <t>シンブン</t>
    </rPh>
    <phoneticPr fontId="3"/>
  </si>
  <si>
    <t>3R+α推進事業</t>
    <rPh sb="3" eb="4">
      <t>アルファベット</t>
    </rPh>
    <rPh sb="4" eb="8">
      <t>スイシン</t>
    </rPh>
    <phoneticPr fontId="3"/>
  </si>
  <si>
    <t>(公財)京都市環境保全活動推進協会からの受託事業他</t>
    <rPh sb="1" eb="2">
      <t>コウ</t>
    </rPh>
    <rPh sb="2" eb="3">
      <t>ザイ</t>
    </rPh>
    <rPh sb="4" eb="7">
      <t>キョウトシ</t>
    </rPh>
    <rPh sb="7" eb="9">
      <t>カンキョウ</t>
    </rPh>
    <rPh sb="9" eb="11">
      <t>ホゼン</t>
    </rPh>
    <rPh sb="11" eb="13">
      <t>カツドウ</t>
    </rPh>
    <rPh sb="13" eb="15">
      <t>スイシン</t>
    </rPh>
    <rPh sb="15" eb="17">
      <t>キョウカイ</t>
    </rPh>
    <rPh sb="20" eb="24">
      <t>ジュタクジギョウ</t>
    </rPh>
    <rPh sb="24" eb="25">
      <t>ホカ</t>
    </rPh>
    <phoneticPr fontId="2"/>
  </si>
  <si>
    <t xml:space="preserve">家賃（共益費込み） </t>
    <phoneticPr fontId="3"/>
  </si>
  <si>
    <t>総会、会議他</t>
    <rPh sb="0" eb="2">
      <t>ソウカイ</t>
    </rPh>
    <rPh sb="3" eb="5">
      <t>カイg</t>
    </rPh>
    <rPh sb="5" eb="6">
      <t>ホk</t>
    </rPh>
    <phoneticPr fontId="2"/>
  </si>
  <si>
    <t>書籍販売事業</t>
    <rPh sb="0" eb="4">
      <t>ショセk</t>
    </rPh>
    <rPh sb="4" eb="6">
      <t>ジギョウ</t>
    </rPh>
    <phoneticPr fontId="3"/>
  </si>
  <si>
    <t>アルバイト費賃金</t>
    <rPh sb="5" eb="6">
      <t>ヒ</t>
    </rPh>
    <rPh sb="6" eb="8">
      <t>チンギn</t>
    </rPh>
    <phoneticPr fontId="2"/>
  </si>
  <si>
    <t>減価償却費</t>
  </si>
  <si>
    <t>パソコン関連</t>
    <rPh sb="4" eb="6">
      <t>カンレン</t>
    </rPh>
    <phoneticPr fontId="2"/>
  </si>
  <si>
    <t>コピー代（コピー機年間保守管理費含）、用紙代等</t>
    <rPh sb="5" eb="7">
      <t>ネンカン</t>
    </rPh>
    <rPh sb="7" eb="12">
      <t>ホsy</t>
    </rPh>
    <rPh sb="12" eb="14">
      <t>フクm</t>
    </rPh>
    <rPh sb="18" eb="19">
      <t>ダ</t>
    </rPh>
    <rPh sb="19" eb="21">
      <t>ヨ</t>
    </rPh>
    <rPh sb="21" eb="22">
      <t>ダト</t>
    </rPh>
    <phoneticPr fontId="2"/>
  </si>
  <si>
    <t>事務管理費</t>
    <rPh sb="0" eb="1">
      <t xml:space="preserve">ジムカチキュウホカ </t>
    </rPh>
    <phoneticPr fontId="3"/>
  </si>
  <si>
    <t>市民目線の中小企業者サステナビリティ自主調査</t>
    <rPh sb="0" eb="4">
      <t>シミンメス</t>
    </rPh>
    <rPh sb="18" eb="22">
      <t>ジセィウ</t>
    </rPh>
    <phoneticPr fontId="3"/>
  </si>
  <si>
    <t>バイバイ原発運営賛同金他</t>
    <rPh sb="4" eb="6">
      <t>ゲンパt</t>
    </rPh>
    <rPh sb="6" eb="8">
      <t>ウンエ</t>
    </rPh>
    <rPh sb="8" eb="11">
      <t>サンド</t>
    </rPh>
    <rPh sb="11" eb="12">
      <t>ホカ</t>
    </rPh>
    <phoneticPr fontId="2"/>
  </si>
  <si>
    <t>自然エネルギー学校</t>
    <rPh sb="0" eb="2">
      <t>シゼンエネルギ-</t>
    </rPh>
    <phoneticPr fontId="3"/>
  </si>
  <si>
    <t>環境活動パワーアップ講座</t>
    <rPh sb="2" eb="4">
      <t>カツドウ</t>
    </rPh>
    <phoneticPr fontId="3"/>
  </si>
  <si>
    <t>原発のない社会をつくろう！プロジェクト</t>
    <rPh sb="0" eb="2">
      <t>ゲンパテゥ</t>
    </rPh>
    <phoneticPr fontId="2"/>
  </si>
  <si>
    <t>2025年度
予算</t>
    <rPh sb="4" eb="6">
      <t xml:space="preserve">ネンド </t>
    </rPh>
    <rPh sb="6" eb="8">
      <t xml:space="preserve">ヨサン </t>
    </rPh>
    <phoneticPr fontId="2"/>
  </si>
  <si>
    <t>経常収益</t>
    <rPh sb="0" eb="4">
      <t xml:space="preserve">ケイジョウシュウエキ </t>
    </rPh>
    <phoneticPr fontId="3"/>
  </si>
  <si>
    <t>経常費用</t>
    <rPh sb="0" eb="1">
      <t xml:space="preserve">ケイジョウヒヨウ </t>
    </rPh>
    <phoneticPr fontId="3"/>
  </si>
  <si>
    <t>1.事業費</t>
    <rPh sb="2" eb="5">
      <t xml:space="preserve">ジギョウヒ </t>
    </rPh>
    <phoneticPr fontId="3"/>
  </si>
  <si>
    <t>4.　事業収益</t>
    <rPh sb="3" eb="5">
      <t>ジギョウ</t>
    </rPh>
    <rPh sb="5" eb="7">
      <t xml:space="preserve">シュウエキ </t>
    </rPh>
    <phoneticPr fontId="3"/>
  </si>
  <si>
    <t>持続可能な地域創造ネットワーク、その他</t>
    <rPh sb="0" eb="4">
      <t>ジゾク</t>
    </rPh>
    <rPh sb="5" eb="7">
      <t>チイキ</t>
    </rPh>
    <rPh sb="18" eb="19">
      <t xml:space="preserve">タ </t>
    </rPh>
    <phoneticPr fontId="2"/>
  </si>
  <si>
    <t>持続可能な地域創造ネットワーク管理費含む</t>
    <rPh sb="0" eb="4">
      <t xml:space="preserve">ジゾクカノウナチイキソウゾウ </t>
    </rPh>
    <rPh sb="15" eb="19">
      <t xml:space="preserve">カンリヒフクム </t>
    </rPh>
    <phoneticPr fontId="3"/>
  </si>
  <si>
    <t>委託業務費</t>
    <rPh sb="0" eb="4">
      <t xml:space="preserve">イタクギョウムヒ </t>
    </rPh>
    <rPh sb="4" eb="5">
      <t xml:space="preserve">ヒ </t>
    </rPh>
    <phoneticPr fontId="3"/>
  </si>
  <si>
    <t>諸謝金</t>
    <rPh sb="0" eb="3">
      <t xml:space="preserve">ショシャキン </t>
    </rPh>
    <phoneticPr fontId="3"/>
  </si>
  <si>
    <t>印刷製本</t>
    <rPh sb="0" eb="4">
      <t xml:space="preserve">インサツセイホン </t>
    </rPh>
    <phoneticPr fontId="3"/>
  </si>
  <si>
    <t>会場費</t>
    <rPh sb="0" eb="1">
      <t xml:space="preserve">カイジョウヒ </t>
    </rPh>
    <phoneticPr fontId="3"/>
  </si>
  <si>
    <t>会議他</t>
    <rPh sb="0" eb="2">
      <t>カイg</t>
    </rPh>
    <rPh sb="2" eb="3">
      <t>ホk</t>
    </rPh>
    <phoneticPr fontId="2"/>
  </si>
  <si>
    <t>経常収入　合計</t>
    <rPh sb="0" eb="2">
      <t xml:space="preserve">ケイジョウ </t>
    </rPh>
    <rPh sb="2" eb="4">
      <t>シュウニュウ</t>
    </rPh>
    <rPh sb="5" eb="7">
      <t>ゴウケイ</t>
    </rPh>
    <phoneticPr fontId="3"/>
  </si>
  <si>
    <t>経常費用合計</t>
    <rPh sb="0" eb="2">
      <t xml:space="preserve">ケイジョウ </t>
    </rPh>
    <rPh sb="2" eb="4">
      <t xml:space="preserve">ヒヨウ </t>
    </rPh>
    <rPh sb="4" eb="6">
      <t>ゴウケイ</t>
    </rPh>
    <phoneticPr fontId="2"/>
  </si>
  <si>
    <t>事業費支出合計</t>
    <rPh sb="0" eb="5">
      <t xml:space="preserve">ジギョウヒシシュツ </t>
    </rPh>
    <rPh sb="5" eb="7">
      <t xml:space="preserve">ゴウケイ </t>
    </rPh>
    <phoneticPr fontId="3"/>
  </si>
  <si>
    <t>事務所移転費用</t>
    <rPh sb="0" eb="1">
      <t xml:space="preserve">ジムショイテン </t>
    </rPh>
    <rPh sb="5" eb="7">
      <t xml:space="preserve">ヒヨウ </t>
    </rPh>
    <phoneticPr fontId="3"/>
  </si>
  <si>
    <t>(公財)京都市環境保全活動推進協会ごみ減量推進会議の受託事業、パタゴニア助成金含む</t>
    <phoneticPr fontId="3"/>
  </si>
  <si>
    <t>コピー代、用紙代等</t>
    <rPh sb="4" eb="5">
      <t>ダ</t>
    </rPh>
    <rPh sb="5" eb="7">
      <t>ヨ</t>
    </rPh>
    <rPh sb="7" eb="8">
      <t>ダト</t>
    </rPh>
    <phoneticPr fontId="2"/>
  </si>
  <si>
    <t>アルバイト費賃金（パタゴニア）</t>
    <rPh sb="5" eb="6">
      <t>ヒ</t>
    </rPh>
    <rPh sb="6" eb="8">
      <t>チンギn</t>
    </rPh>
    <phoneticPr fontId="2"/>
  </si>
  <si>
    <t>パタゴニア事業</t>
  </si>
  <si>
    <t>パタゴニア事業</t>
    <rPh sb="5" eb="7">
      <t xml:space="preserve">ジギョウ </t>
    </rPh>
    <phoneticPr fontId="3"/>
  </si>
  <si>
    <t>パタゴニア+パワーアップ講座</t>
    <phoneticPr fontId="3"/>
  </si>
  <si>
    <t>パタゴニア+パワーアップ講座+その他</t>
    <phoneticPr fontId="3"/>
  </si>
  <si>
    <t>（10000×6+1000×6）×50％　管理費と按分</t>
    <rPh sb="21" eb="24">
      <t xml:space="preserve">カンリヒト </t>
    </rPh>
    <rPh sb="25" eb="27">
      <t xml:space="preserve">アンブン </t>
    </rPh>
    <phoneticPr fontId="3"/>
  </si>
  <si>
    <t>（83600×6+30000×6）×50％　管理費と按分</t>
    <phoneticPr fontId="3"/>
  </si>
  <si>
    <t>郵便、電話代、宅急便、インターネットレンタルサーバー・保守管理、</t>
    <rPh sb="0" eb="2">
      <t xml:space="preserve">ユウビｎ </t>
    </rPh>
    <rPh sb="3" eb="5">
      <t xml:space="preserve">デンワ </t>
    </rPh>
    <rPh sb="5" eb="6">
      <t>ダイ</t>
    </rPh>
    <rPh sb="7" eb="10">
      <t xml:space="preserve">タッキュウビｎ </t>
    </rPh>
    <rPh sb="27" eb="31">
      <t>ホセィウ</t>
    </rPh>
    <phoneticPr fontId="2"/>
  </si>
  <si>
    <t>パタゴニア+パワーアップ講座</t>
    <rPh sb="5" eb="7">
      <t xml:space="preserve">ジギョウ </t>
    </rPh>
    <phoneticPr fontId="3"/>
  </si>
  <si>
    <t>社会保険料（昨年実績）</t>
    <rPh sb="0" eb="2">
      <t xml:space="preserve">シャカイフクシ </t>
    </rPh>
    <rPh sb="2" eb="5">
      <t xml:space="preserve">ホケンリョウ </t>
    </rPh>
    <rPh sb="6" eb="8">
      <t xml:space="preserve">サクネンンジッセキ </t>
    </rPh>
    <rPh sb="8" eb="10">
      <t xml:space="preserve">ジッセキ </t>
    </rPh>
    <phoneticPr fontId="3"/>
  </si>
  <si>
    <t>郵便、電話代、宅急便、インターネットレンタルサーバー・保守管理、インターネットセキュリティ、ZOOM</t>
    <rPh sb="0" eb="2">
      <t xml:space="preserve">ユウビｎ </t>
    </rPh>
    <rPh sb="3" eb="5">
      <t xml:space="preserve">デンワ </t>
    </rPh>
    <rPh sb="5" eb="6">
      <t>ダイ</t>
    </rPh>
    <rPh sb="7" eb="10">
      <t xml:space="preserve">タッキュウビｎ </t>
    </rPh>
    <rPh sb="27" eb="31">
      <t>ホセィウ</t>
    </rPh>
    <phoneticPr fontId="2"/>
  </si>
  <si>
    <t>パタゴニア事業</t>
    <phoneticPr fontId="3"/>
  </si>
  <si>
    <t>パタゴニア事業他</t>
    <rPh sb="7" eb="8">
      <t xml:space="preserve">ホカ </t>
    </rPh>
    <phoneticPr fontId="3"/>
  </si>
  <si>
    <t>税理士さん顧問料</t>
    <rPh sb="0" eb="3">
      <t xml:space="preserve">ゼイリシ </t>
    </rPh>
    <rPh sb="5" eb="7">
      <t xml:space="preserve">コモン </t>
    </rPh>
    <rPh sb="7" eb="8">
      <t xml:space="preserve">リョウ </t>
    </rPh>
    <phoneticPr fontId="3"/>
  </si>
  <si>
    <t>2人分</t>
    <rPh sb="1" eb="3">
      <t xml:space="preserve">ニンブン </t>
    </rPh>
    <phoneticPr fontId="3"/>
  </si>
  <si>
    <t>2人分</t>
    <rPh sb="1" eb="2">
      <t xml:space="preserve">ニンブン </t>
    </rPh>
    <phoneticPr fontId="3"/>
  </si>
  <si>
    <t>役員報酬1人分</t>
    <rPh sb="0" eb="4">
      <t xml:space="preserve">ヤクインホウシュウ </t>
    </rPh>
    <rPh sb="5" eb="7">
      <t xml:space="preserve">ニンブン </t>
    </rPh>
    <phoneticPr fontId="3"/>
  </si>
  <si>
    <t>特定非営利活動法人　環境市民　2025年度　活動予算</t>
    <rPh sb="4" eb="6">
      <t>ネンド</t>
    </rPh>
    <rPh sb="7" eb="9">
      <t>トクテイ</t>
    </rPh>
    <rPh sb="9" eb="12">
      <t>ヒエイリ</t>
    </rPh>
    <rPh sb="12" eb="14">
      <t>カツドウ</t>
    </rPh>
    <rPh sb="14" eb="16">
      <t>ホウジン</t>
    </rPh>
    <rPh sb="17" eb="18">
      <t>カンキョウ</t>
    </rPh>
    <rPh sb="19" eb="21">
      <t>シミン</t>
    </rPh>
    <rPh sb="22" eb="24">
      <t>カツドウ</t>
    </rPh>
    <rPh sb="24" eb="26">
      <t>ヨサン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</si>
</sst>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[Red]#,##0"/>
    <numFmt numFmtId="177" formatCode="#,##0_ ;[Red]\-#,##0\ "/>
    <numFmt numFmtId="178" formatCode="#,##0_);[Red]\(#,##0\)"/>
  </numFmts>
  <fonts count="31">
    <font>
      <sz val="12"/>
      <name val="Osaka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Osaka"/>
      <family val="3"/>
      <charset val="128"/>
    </font>
    <font>
      <sz val="12"/>
      <name val="ＭＳ Ｐゴシック"/>
      <family val="2"/>
      <charset val="128"/>
      <scheme val="major"/>
    </font>
    <font>
      <b/>
      <sz val="10"/>
      <name val="ＭＳ Ｐゴシック"/>
      <family val="2"/>
      <charset val="128"/>
      <scheme val="major"/>
    </font>
    <font>
      <b/>
      <sz val="12"/>
      <name val="ＭＳ Ｐゴシック"/>
      <family val="2"/>
      <charset val="128"/>
      <scheme val="major"/>
    </font>
    <font>
      <sz val="10"/>
      <name val="ＭＳ Ｐゴシック"/>
      <family val="2"/>
      <charset val="128"/>
      <scheme val="major"/>
    </font>
    <font>
      <b/>
      <sz val="11"/>
      <name val="ＭＳ Ｐゴシック"/>
      <family val="2"/>
      <charset val="128"/>
      <scheme val="major"/>
    </font>
    <font>
      <b/>
      <sz val="12"/>
      <color indexed="17"/>
      <name val="ＭＳ Ｐゴシック"/>
      <family val="2"/>
      <charset val="128"/>
      <scheme val="major"/>
    </font>
    <font>
      <sz val="11"/>
      <name val="ＭＳ Ｐゴシック"/>
      <family val="2"/>
      <charset val="128"/>
      <scheme val="major"/>
    </font>
    <font>
      <sz val="12"/>
      <color indexed="17"/>
      <name val="ＭＳ Ｐゴシック"/>
      <family val="2"/>
      <charset val="128"/>
      <scheme val="major"/>
    </font>
    <font>
      <sz val="10"/>
      <color indexed="10"/>
      <name val="ＭＳ Ｐゴシック"/>
      <family val="2"/>
      <charset val="128"/>
      <scheme val="major"/>
    </font>
    <font>
      <sz val="11"/>
      <color indexed="17"/>
      <name val="ＭＳ Ｐゴシック"/>
      <family val="2"/>
      <charset val="128"/>
      <scheme val="major"/>
    </font>
    <font>
      <sz val="11"/>
      <color indexed="10"/>
      <name val="ＭＳ Ｐゴシック"/>
      <family val="2"/>
      <charset val="128"/>
      <scheme val="major"/>
    </font>
    <font>
      <sz val="12"/>
      <color indexed="10"/>
      <name val="ＭＳ Ｐゴシック"/>
      <family val="2"/>
      <charset val="128"/>
      <scheme val="major"/>
    </font>
    <font>
      <b/>
      <sz val="8"/>
      <name val="ＭＳ Ｐゴシック"/>
      <family val="2"/>
      <charset val="128"/>
      <scheme val="major"/>
    </font>
    <font>
      <b/>
      <sz val="14"/>
      <name val="ＭＳ Ｐゴシック"/>
      <family val="2"/>
      <charset val="128"/>
      <scheme val="major"/>
    </font>
    <font>
      <u/>
      <sz val="12"/>
      <color theme="10"/>
      <name val="Osaka"/>
      <family val="3"/>
      <charset val="128"/>
    </font>
    <font>
      <u/>
      <sz val="12"/>
      <color theme="11"/>
      <name val="Osaka"/>
      <family val="3"/>
      <charset val="128"/>
    </font>
    <font>
      <sz val="14"/>
      <name val="ＭＳ Ｐゴシック"/>
      <family val="2"/>
      <charset val="128"/>
      <scheme val="major"/>
    </font>
    <font>
      <sz val="14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b/>
      <sz val="10"/>
      <name val="ＭＳ Ｐゴシック"/>
      <family val="3"/>
      <charset val="128"/>
      <scheme val="major"/>
    </font>
    <font>
      <b/>
      <sz val="11"/>
      <name val="ＭＳ Ｐゴシック"/>
      <family val="3"/>
      <charset val="128"/>
      <scheme val="major"/>
    </font>
    <font>
      <b/>
      <sz val="12"/>
      <name val="ＭＳ Ｐゴシック"/>
      <family val="3"/>
      <charset val="128"/>
      <scheme val="major"/>
    </font>
    <font>
      <b/>
      <sz val="12"/>
      <color indexed="17"/>
      <name val="ＭＳ Ｐゴシック"/>
      <family val="3"/>
      <charset val="128"/>
      <scheme val="major"/>
    </font>
    <font>
      <sz val="12"/>
      <name val="ＭＳ Ｐゴシック"/>
      <family val="3"/>
      <charset val="128"/>
      <scheme val="major"/>
    </font>
    <font>
      <sz val="9"/>
      <color rgb="FF0000FF"/>
      <name val="ＭＳ Ｐゴシック"/>
      <family val="2"/>
      <charset val="128"/>
      <scheme val="major"/>
    </font>
    <font>
      <sz val="10"/>
      <name val="ＭＳ Ｐゴシック"/>
      <family val="2"/>
      <charset val="128"/>
      <scheme val="minor"/>
    </font>
    <font>
      <sz val="10"/>
      <name val="ＭＳ Ｐゴシック (本文)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53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hair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 style="double">
        <color auto="1"/>
      </right>
      <top/>
      <bottom style="hair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indexed="64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</borders>
  <cellStyleXfs count="18">
    <xf numFmtId="0" fontId="0" fillId="0" borderId="0"/>
    <xf numFmtId="38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244">
    <xf numFmtId="0" fontId="0" fillId="0" borderId="0" xfId="0"/>
    <xf numFmtId="0" fontId="4" fillId="3" borderId="0" xfId="0" applyFont="1" applyFill="1"/>
    <xf numFmtId="0" fontId="7" fillId="3" borderId="0" xfId="0" applyFont="1" applyFill="1" applyAlignment="1">
      <alignment horizontal="center"/>
    </xf>
    <xf numFmtId="0" fontId="9" fillId="3" borderId="0" xfId="0" applyFont="1" applyFill="1"/>
    <xf numFmtId="38" fontId="7" fillId="3" borderId="8" xfId="1" applyFont="1" applyFill="1" applyBorder="1" applyAlignment="1">
      <alignment vertical="center" wrapText="1" shrinkToFit="1"/>
    </xf>
    <xf numFmtId="0" fontId="10" fillId="3" borderId="1" xfId="0" applyFont="1" applyFill="1" applyBorder="1" applyAlignment="1">
      <alignment vertical="center"/>
    </xf>
    <xf numFmtId="0" fontId="10" fillId="3" borderId="4" xfId="0" applyFont="1" applyFill="1" applyBorder="1" applyAlignment="1">
      <alignment vertical="center"/>
    </xf>
    <xf numFmtId="38" fontId="7" fillId="3" borderId="15" xfId="1" applyFont="1" applyFill="1" applyBorder="1" applyAlignment="1">
      <alignment vertical="center" wrapText="1" shrinkToFit="1"/>
    </xf>
    <xf numFmtId="0" fontId="11" fillId="3" borderId="0" xfId="0" applyFont="1" applyFill="1"/>
    <xf numFmtId="0" fontId="10" fillId="3" borderId="3" xfId="0" applyFont="1" applyFill="1" applyBorder="1" applyAlignment="1">
      <alignment vertical="center"/>
    </xf>
    <xf numFmtId="0" fontId="6" fillId="3" borderId="0" xfId="0" applyFont="1" applyFill="1"/>
    <xf numFmtId="0" fontId="4" fillId="3" borderId="1" xfId="0" applyFont="1" applyFill="1" applyBorder="1" applyAlignment="1">
      <alignment horizontal="left" vertical="center"/>
    </xf>
    <xf numFmtId="38" fontId="4" fillId="3" borderId="15" xfId="1" applyFont="1" applyFill="1" applyBorder="1" applyAlignment="1">
      <alignment vertical="center" wrapText="1" shrinkToFit="1"/>
    </xf>
    <xf numFmtId="38" fontId="4" fillId="3" borderId="8" xfId="1" applyFont="1" applyFill="1" applyBorder="1" applyAlignment="1">
      <alignment vertical="center" wrapText="1" shrinkToFit="1"/>
    </xf>
    <xf numFmtId="38" fontId="4" fillId="3" borderId="15" xfId="1" applyFont="1" applyFill="1" applyBorder="1" applyAlignment="1">
      <alignment vertical="center" wrapText="1"/>
    </xf>
    <xf numFmtId="38" fontId="4" fillId="3" borderId="8" xfId="1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/>
    </xf>
    <xf numFmtId="38" fontId="4" fillId="3" borderId="15" xfId="1" applyFont="1" applyFill="1" applyBorder="1" applyAlignment="1">
      <alignment wrapText="1"/>
    </xf>
    <xf numFmtId="0" fontId="10" fillId="3" borderId="1" xfId="0" applyFont="1" applyFill="1" applyBorder="1" applyAlignment="1">
      <alignment horizontal="left" vertical="center"/>
    </xf>
    <xf numFmtId="0" fontId="10" fillId="3" borderId="3" xfId="0" applyFont="1" applyFill="1" applyBorder="1" applyAlignment="1">
      <alignment horizontal="left" vertical="center"/>
    </xf>
    <xf numFmtId="0" fontId="10" fillId="3" borderId="2" xfId="0" applyFont="1" applyFill="1" applyBorder="1" applyAlignment="1">
      <alignment vertical="center"/>
    </xf>
    <xf numFmtId="38" fontId="5" fillId="3" borderId="8" xfId="1" applyFont="1" applyFill="1" applyBorder="1" applyAlignment="1">
      <alignment vertical="center" wrapText="1" shrinkToFit="1"/>
    </xf>
    <xf numFmtId="0" fontId="7" fillId="3" borderId="0" xfId="0" applyFont="1" applyFill="1" applyAlignment="1">
      <alignment horizontal="left" wrapText="1" shrinkToFit="1"/>
    </xf>
    <xf numFmtId="0" fontId="13" fillId="3" borderId="1" xfId="0" applyFont="1" applyFill="1" applyBorder="1" applyAlignment="1">
      <alignment vertical="center"/>
    </xf>
    <xf numFmtId="0" fontId="13" fillId="3" borderId="3" xfId="0" applyFont="1" applyFill="1" applyBorder="1" applyAlignment="1">
      <alignment vertical="center"/>
    </xf>
    <xf numFmtId="38" fontId="6" fillId="3" borderId="15" xfId="1" applyFont="1" applyFill="1" applyBorder="1" applyAlignment="1">
      <alignment vertical="center" wrapText="1" shrinkToFit="1"/>
    </xf>
    <xf numFmtId="38" fontId="7" fillId="3" borderId="0" xfId="1" applyFont="1" applyFill="1" applyAlignment="1">
      <alignment horizontal="center" wrapText="1" shrinkToFit="1"/>
    </xf>
    <xf numFmtId="38" fontId="5" fillId="3" borderId="15" xfId="1" applyFont="1" applyFill="1" applyBorder="1" applyAlignment="1">
      <alignment vertical="center" wrapText="1" shrinkToFit="1"/>
    </xf>
    <xf numFmtId="38" fontId="4" fillId="3" borderId="5" xfId="1" applyFont="1" applyFill="1" applyBorder="1" applyAlignment="1">
      <alignment vertical="center" wrapText="1" shrinkToFit="1"/>
    </xf>
    <xf numFmtId="176" fontId="7" fillId="3" borderId="8" xfId="0" applyNumberFormat="1" applyFont="1" applyFill="1" applyBorder="1" applyAlignment="1">
      <alignment vertical="center" wrapText="1" shrinkToFit="1"/>
    </xf>
    <xf numFmtId="38" fontId="7" fillId="3" borderId="15" xfId="1" applyFont="1" applyFill="1" applyBorder="1" applyAlignment="1">
      <alignment vertical="center" wrapText="1"/>
    </xf>
    <xf numFmtId="0" fontId="6" fillId="3" borderId="11" xfId="0" applyFont="1" applyFill="1" applyBorder="1" applyAlignment="1">
      <alignment horizontal="center" vertical="center" wrapText="1"/>
    </xf>
    <xf numFmtId="38" fontId="6" fillId="3" borderId="11" xfId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/>
    </xf>
    <xf numFmtId="38" fontId="5" fillId="3" borderId="5" xfId="1" applyFont="1" applyFill="1" applyBorder="1" applyAlignment="1">
      <alignment vertical="center" wrapText="1" shrinkToFit="1"/>
    </xf>
    <xf numFmtId="38" fontId="7" fillId="3" borderId="5" xfId="1" applyFont="1" applyFill="1" applyBorder="1" applyAlignment="1">
      <alignment vertical="center" wrapText="1" shrinkToFit="1"/>
    </xf>
    <xf numFmtId="0" fontId="4" fillId="3" borderId="3" xfId="0" applyFont="1" applyFill="1" applyBorder="1" applyAlignment="1">
      <alignment vertical="center"/>
    </xf>
    <xf numFmtId="0" fontId="8" fillId="3" borderId="4" xfId="0" applyFont="1" applyFill="1" applyBorder="1" applyAlignment="1">
      <alignment horizontal="left" vertical="center"/>
    </xf>
    <xf numFmtId="38" fontId="5" fillId="3" borderId="15" xfId="1" applyFont="1" applyFill="1" applyBorder="1" applyAlignment="1">
      <alignment vertical="center" wrapText="1"/>
    </xf>
    <xf numFmtId="38" fontId="5" fillId="3" borderId="8" xfId="1" applyFont="1" applyFill="1" applyBorder="1" applyAlignment="1">
      <alignment vertical="center" wrapText="1"/>
    </xf>
    <xf numFmtId="38" fontId="5" fillId="3" borderId="5" xfId="1" applyFont="1" applyFill="1" applyBorder="1" applyAlignment="1">
      <alignment vertical="center" wrapText="1"/>
    </xf>
    <xf numFmtId="176" fontId="4" fillId="3" borderId="5" xfId="0" applyNumberFormat="1" applyFont="1" applyFill="1" applyBorder="1" applyAlignment="1">
      <alignment horizontal="right" vertical="center" shrinkToFit="1"/>
    </xf>
    <xf numFmtId="0" fontId="6" fillId="3" borderId="3" xfId="0" applyFont="1" applyFill="1" applyBorder="1" applyAlignment="1">
      <alignment horizontal="left" vertical="center"/>
    </xf>
    <xf numFmtId="0" fontId="8" fillId="3" borderId="12" xfId="0" applyFont="1" applyFill="1" applyBorder="1" applyAlignment="1">
      <alignment horizontal="left" vertical="center"/>
    </xf>
    <xf numFmtId="38" fontId="5" fillId="3" borderId="16" xfId="1" applyFont="1" applyFill="1" applyBorder="1" applyAlignment="1">
      <alignment vertical="center" wrapText="1" shrinkToFit="1"/>
    </xf>
    <xf numFmtId="38" fontId="5" fillId="3" borderId="17" xfId="1" applyFont="1" applyFill="1" applyBorder="1" applyAlignment="1">
      <alignment vertical="center" wrapText="1" shrinkToFit="1"/>
    </xf>
    <xf numFmtId="38" fontId="5" fillId="3" borderId="12" xfId="1" applyFont="1" applyFill="1" applyBorder="1" applyAlignment="1">
      <alignment vertical="center" wrapText="1" shrinkToFit="1"/>
    </xf>
    <xf numFmtId="176" fontId="7" fillId="3" borderId="16" xfId="0" applyNumberFormat="1" applyFont="1" applyFill="1" applyBorder="1" applyAlignment="1">
      <alignment vertical="center" wrapText="1" shrinkToFit="1"/>
    </xf>
    <xf numFmtId="38" fontId="4" fillId="3" borderId="5" xfId="1" applyFont="1" applyFill="1" applyBorder="1" applyAlignment="1">
      <alignment vertical="center" wrapText="1"/>
    </xf>
    <xf numFmtId="177" fontId="7" fillId="3" borderId="8" xfId="0" applyNumberFormat="1" applyFont="1" applyFill="1" applyBorder="1" applyAlignment="1">
      <alignment vertical="center" wrapText="1" shrinkToFit="1"/>
    </xf>
    <xf numFmtId="176" fontId="12" fillId="3" borderId="8" xfId="0" applyNumberFormat="1" applyFont="1" applyFill="1" applyBorder="1" applyAlignment="1">
      <alignment vertical="center" wrapText="1" shrinkToFit="1"/>
    </xf>
    <xf numFmtId="176" fontId="4" fillId="3" borderId="5" xfId="0" applyNumberFormat="1" applyFont="1" applyFill="1" applyBorder="1" applyAlignment="1">
      <alignment horizontal="right" vertical="center"/>
    </xf>
    <xf numFmtId="38" fontId="6" fillId="3" borderId="8" xfId="1" applyFont="1" applyFill="1" applyBorder="1" applyAlignment="1">
      <alignment vertical="center" wrapText="1" shrinkToFit="1"/>
    </xf>
    <xf numFmtId="38" fontId="6" fillId="3" borderId="5" xfId="1" applyFont="1" applyFill="1" applyBorder="1" applyAlignment="1">
      <alignment vertical="center" wrapText="1" shrinkToFit="1"/>
    </xf>
    <xf numFmtId="38" fontId="6" fillId="3" borderId="15" xfId="1" applyFont="1" applyFill="1" applyBorder="1" applyAlignment="1">
      <alignment vertical="center" wrapText="1"/>
    </xf>
    <xf numFmtId="38" fontId="6" fillId="3" borderId="8" xfId="1" applyFont="1" applyFill="1" applyBorder="1" applyAlignment="1">
      <alignment vertical="center" wrapText="1"/>
    </xf>
    <xf numFmtId="0" fontId="14" fillId="3" borderId="1" xfId="0" applyFont="1" applyFill="1" applyBorder="1" applyAlignment="1">
      <alignment vertical="center"/>
    </xf>
    <xf numFmtId="0" fontId="15" fillId="3" borderId="0" xfId="0" applyFont="1" applyFill="1"/>
    <xf numFmtId="177" fontId="10" fillId="3" borderId="8" xfId="0" applyNumberFormat="1" applyFont="1" applyFill="1" applyBorder="1" applyAlignment="1">
      <alignment vertical="center" wrapText="1" shrinkToFit="1"/>
    </xf>
    <xf numFmtId="177" fontId="16" fillId="3" borderId="8" xfId="0" applyNumberFormat="1" applyFont="1" applyFill="1" applyBorder="1" applyAlignment="1">
      <alignment vertical="center" wrapText="1" shrinkToFit="1"/>
    </xf>
    <xf numFmtId="0" fontId="6" fillId="3" borderId="1" xfId="0" applyFont="1" applyFill="1" applyBorder="1" applyAlignment="1">
      <alignment horizontal="left" vertical="center"/>
    </xf>
    <xf numFmtId="38" fontId="6" fillId="3" borderId="19" xfId="1" applyFont="1" applyFill="1" applyBorder="1" applyAlignment="1">
      <alignment vertical="center" wrapText="1"/>
    </xf>
    <xf numFmtId="38" fontId="5" fillId="3" borderId="19" xfId="1" applyFont="1" applyFill="1" applyBorder="1" applyAlignment="1">
      <alignment vertical="center" wrapText="1" shrinkToFit="1"/>
    </xf>
    <xf numFmtId="38" fontId="6" fillId="3" borderId="18" xfId="1" applyFont="1" applyFill="1" applyBorder="1" applyAlignment="1">
      <alignment vertical="center" wrapText="1"/>
    </xf>
    <xf numFmtId="38" fontId="6" fillId="3" borderId="20" xfId="1" applyFont="1" applyFill="1" applyBorder="1" applyAlignment="1">
      <alignment vertical="center" wrapText="1" shrinkToFit="1"/>
    </xf>
    <xf numFmtId="38" fontId="23" fillId="3" borderId="15" xfId="1" applyFont="1" applyFill="1" applyBorder="1" applyAlignment="1">
      <alignment vertical="center" wrapText="1" shrinkToFit="1"/>
    </xf>
    <xf numFmtId="0" fontId="24" fillId="3" borderId="1" xfId="0" applyFont="1" applyFill="1" applyBorder="1" applyAlignment="1">
      <alignment vertical="center"/>
    </xf>
    <xf numFmtId="38" fontId="23" fillId="3" borderId="8" xfId="1" applyFont="1" applyFill="1" applyBorder="1" applyAlignment="1">
      <alignment vertical="center" wrapText="1" shrinkToFit="1"/>
    </xf>
    <xf numFmtId="38" fontId="23" fillId="3" borderId="5" xfId="1" applyFont="1" applyFill="1" applyBorder="1" applyAlignment="1">
      <alignment vertical="center" wrapText="1" shrinkToFit="1"/>
    </xf>
    <xf numFmtId="176" fontId="23" fillId="3" borderId="8" xfId="0" applyNumberFormat="1" applyFont="1" applyFill="1" applyBorder="1" applyAlignment="1">
      <alignment vertical="center" wrapText="1" shrinkToFit="1"/>
    </xf>
    <xf numFmtId="0" fontId="25" fillId="3" borderId="0" xfId="0" applyFont="1" applyFill="1"/>
    <xf numFmtId="38" fontId="24" fillId="3" borderId="15" xfId="1" applyFont="1" applyFill="1" applyBorder="1" applyAlignment="1">
      <alignment vertical="center" wrapText="1" shrinkToFit="1"/>
    </xf>
    <xf numFmtId="38" fontId="24" fillId="3" borderId="8" xfId="1" applyFont="1" applyFill="1" applyBorder="1" applyAlignment="1">
      <alignment vertical="center" wrapText="1" shrinkToFit="1"/>
    </xf>
    <xf numFmtId="176" fontId="24" fillId="3" borderId="5" xfId="0" applyNumberFormat="1" applyFont="1" applyFill="1" applyBorder="1" applyAlignment="1">
      <alignment horizontal="right" vertical="center" shrinkToFit="1"/>
    </xf>
    <xf numFmtId="38" fontId="25" fillId="3" borderId="15" xfId="1" applyFont="1" applyFill="1" applyBorder="1" applyAlignment="1">
      <alignment vertical="center" wrapText="1"/>
    </xf>
    <xf numFmtId="38" fontId="25" fillId="3" borderId="8" xfId="1" applyFont="1" applyFill="1" applyBorder="1" applyAlignment="1">
      <alignment vertical="center" wrapText="1"/>
    </xf>
    <xf numFmtId="176" fontId="25" fillId="3" borderId="5" xfId="0" applyNumberFormat="1" applyFont="1" applyFill="1" applyBorder="1" applyAlignment="1">
      <alignment horizontal="right" vertical="center"/>
    </xf>
    <xf numFmtId="0" fontId="25" fillId="3" borderId="1" xfId="0" applyFont="1" applyFill="1" applyBorder="1" applyAlignment="1">
      <alignment vertical="center"/>
    </xf>
    <xf numFmtId="38" fontId="25" fillId="3" borderId="15" xfId="1" applyFont="1" applyFill="1" applyBorder="1" applyAlignment="1">
      <alignment vertical="center" wrapText="1" shrinkToFit="1"/>
    </xf>
    <xf numFmtId="38" fontId="25" fillId="3" borderId="8" xfId="1" applyFont="1" applyFill="1" applyBorder="1" applyAlignment="1">
      <alignment vertical="center" wrapText="1" shrinkToFit="1"/>
    </xf>
    <xf numFmtId="176" fontId="25" fillId="3" borderId="5" xfId="0" applyNumberFormat="1" applyFont="1" applyFill="1" applyBorder="1" applyAlignment="1">
      <alignment horizontal="right" vertical="center" shrinkToFit="1"/>
    </xf>
    <xf numFmtId="0" fontId="26" fillId="3" borderId="0" xfId="0" applyFont="1" applyFill="1"/>
    <xf numFmtId="0" fontId="8" fillId="3" borderId="20" xfId="0" applyFont="1" applyFill="1" applyBorder="1" applyAlignment="1">
      <alignment horizontal="left" vertical="center"/>
    </xf>
    <xf numFmtId="176" fontId="7" fillId="3" borderId="18" xfId="0" applyNumberFormat="1" applyFont="1" applyFill="1" applyBorder="1" applyAlignment="1">
      <alignment vertical="center" wrapText="1" shrinkToFit="1"/>
    </xf>
    <xf numFmtId="38" fontId="25" fillId="3" borderId="11" xfId="1" applyFont="1" applyFill="1" applyBorder="1" applyAlignment="1">
      <alignment vertical="center" wrapText="1" shrinkToFit="1"/>
    </xf>
    <xf numFmtId="38" fontId="25" fillId="4" borderId="11" xfId="1" applyFont="1" applyFill="1" applyBorder="1" applyAlignment="1">
      <alignment vertical="center" wrapText="1" shrinkToFit="1"/>
    </xf>
    <xf numFmtId="38" fontId="25" fillId="0" borderId="11" xfId="1" applyFont="1" applyFill="1" applyBorder="1" applyAlignment="1">
      <alignment vertical="center" wrapText="1" shrinkToFit="1"/>
    </xf>
    <xf numFmtId="38" fontId="25" fillId="5" borderId="11" xfId="1" applyFont="1" applyFill="1" applyBorder="1" applyAlignment="1">
      <alignment horizontal="right" vertical="center" wrapText="1" shrinkToFit="1"/>
    </xf>
    <xf numFmtId="38" fontId="25" fillId="5" borderId="11" xfId="1" applyFont="1" applyFill="1" applyBorder="1" applyAlignment="1">
      <alignment vertical="center" wrapText="1"/>
    </xf>
    <xf numFmtId="177" fontId="25" fillId="2" borderId="11" xfId="0" applyNumberFormat="1" applyFont="1" applyFill="1" applyBorder="1" applyAlignment="1">
      <alignment vertical="center" wrapText="1" shrinkToFit="1"/>
    </xf>
    <xf numFmtId="0" fontId="25" fillId="3" borderId="0" xfId="0" applyFont="1" applyFill="1" applyAlignment="1">
      <alignment vertical="center"/>
    </xf>
    <xf numFmtId="0" fontId="25" fillId="2" borderId="11" xfId="0" applyFont="1" applyFill="1" applyBorder="1" applyAlignment="1">
      <alignment vertical="center" wrapText="1"/>
    </xf>
    <xf numFmtId="38" fontId="25" fillId="3" borderId="11" xfId="1" applyFont="1" applyFill="1" applyBorder="1" applyAlignment="1">
      <alignment horizontal="center" vertical="center" wrapText="1" shrinkToFit="1"/>
    </xf>
    <xf numFmtId="0" fontId="25" fillId="3" borderId="11" xfId="0" applyFont="1" applyFill="1" applyBorder="1" applyAlignment="1">
      <alignment horizontal="left" vertical="center" wrapText="1" shrinkToFit="1"/>
    </xf>
    <xf numFmtId="38" fontId="6" fillId="3" borderId="6" xfId="1" applyFont="1" applyFill="1" applyBorder="1" applyAlignment="1">
      <alignment horizontal="center" vertical="center" wrapText="1"/>
    </xf>
    <xf numFmtId="38" fontId="5" fillId="3" borderId="24" xfId="1" applyFont="1" applyFill="1" applyBorder="1" applyAlignment="1">
      <alignment vertical="center" wrapText="1" shrinkToFit="1"/>
    </xf>
    <xf numFmtId="38" fontId="5" fillId="3" borderId="25" xfId="1" applyFont="1" applyFill="1" applyBorder="1" applyAlignment="1">
      <alignment vertical="center" wrapText="1" shrinkToFit="1"/>
    </xf>
    <xf numFmtId="38" fontId="7" fillId="3" borderId="25" xfId="1" applyFont="1" applyFill="1" applyBorder="1" applyAlignment="1">
      <alignment vertical="center" wrapText="1" shrinkToFit="1"/>
    </xf>
    <xf numFmtId="38" fontId="5" fillId="3" borderId="25" xfId="1" applyFont="1" applyFill="1" applyBorder="1" applyAlignment="1">
      <alignment vertical="center" wrapText="1"/>
    </xf>
    <xf numFmtId="38" fontId="23" fillId="3" borderId="25" xfId="1" applyFont="1" applyFill="1" applyBorder="1" applyAlignment="1">
      <alignment vertical="center" wrapText="1" shrinkToFit="1"/>
    </xf>
    <xf numFmtId="38" fontId="4" fillId="3" borderId="25" xfId="1" applyFont="1" applyFill="1" applyBorder="1" applyAlignment="1">
      <alignment vertical="center" wrapText="1" shrinkToFit="1"/>
    </xf>
    <xf numFmtId="38" fontId="24" fillId="3" borderId="25" xfId="1" applyFont="1" applyFill="1" applyBorder="1" applyAlignment="1">
      <alignment vertical="center" wrapText="1" shrinkToFit="1"/>
    </xf>
    <xf numFmtId="38" fontId="4" fillId="3" borderId="25" xfId="1" applyFont="1" applyFill="1" applyBorder="1" applyAlignment="1">
      <alignment vertical="center" wrapText="1"/>
    </xf>
    <xf numFmtId="38" fontId="25" fillId="3" borderId="25" xfId="1" applyFont="1" applyFill="1" applyBorder="1" applyAlignment="1">
      <alignment vertical="center" wrapText="1"/>
    </xf>
    <xf numFmtId="38" fontId="25" fillId="3" borderId="25" xfId="1" applyFont="1" applyFill="1" applyBorder="1" applyAlignment="1">
      <alignment vertical="center" wrapText="1" shrinkToFit="1"/>
    </xf>
    <xf numFmtId="38" fontId="4" fillId="3" borderId="25" xfId="1" applyFont="1" applyFill="1" applyBorder="1" applyAlignment="1">
      <alignment wrapText="1"/>
    </xf>
    <xf numFmtId="38" fontId="6" fillId="3" borderId="25" xfId="1" applyFont="1" applyFill="1" applyBorder="1" applyAlignment="1">
      <alignment vertical="center" wrapText="1" shrinkToFit="1"/>
    </xf>
    <xf numFmtId="38" fontId="6" fillId="3" borderId="26" xfId="1" applyFont="1" applyFill="1" applyBorder="1" applyAlignment="1">
      <alignment vertical="center" wrapText="1"/>
    </xf>
    <xf numFmtId="38" fontId="6" fillId="3" borderId="25" xfId="1" applyFont="1" applyFill="1" applyBorder="1" applyAlignment="1">
      <alignment vertical="center" wrapText="1"/>
    </xf>
    <xf numFmtId="38" fontId="25" fillId="5" borderId="6" xfId="1" applyFont="1" applyFill="1" applyBorder="1" applyAlignment="1">
      <alignment vertical="center" wrapText="1"/>
    </xf>
    <xf numFmtId="38" fontId="25" fillId="3" borderId="6" xfId="1" applyFont="1" applyFill="1" applyBorder="1" applyAlignment="1">
      <alignment vertical="center" wrapText="1" shrinkToFit="1"/>
    </xf>
    <xf numFmtId="38" fontId="25" fillId="3" borderId="6" xfId="1" applyFont="1" applyFill="1" applyBorder="1" applyAlignment="1">
      <alignment horizontal="center" vertical="center" wrapText="1" shrinkToFit="1"/>
    </xf>
    <xf numFmtId="38" fontId="25" fillId="3" borderId="23" xfId="1" applyFont="1" applyFill="1" applyBorder="1" applyAlignment="1">
      <alignment horizontal="right" vertical="center" wrapText="1" shrinkToFit="1"/>
    </xf>
    <xf numFmtId="38" fontId="25" fillId="3" borderId="23" xfId="1" applyFont="1" applyFill="1" applyBorder="1" applyAlignment="1">
      <alignment horizontal="right" vertical="center" wrapText="1"/>
    </xf>
    <xf numFmtId="177" fontId="28" fillId="3" borderId="13" xfId="0" applyNumberFormat="1" applyFont="1" applyFill="1" applyBorder="1" applyAlignment="1">
      <alignment vertical="center" wrapText="1" shrinkToFit="1"/>
    </xf>
    <xf numFmtId="38" fontId="25" fillId="3" borderId="11" xfId="1" applyFont="1" applyFill="1" applyBorder="1" applyAlignment="1">
      <alignment horizontal="right" vertical="center" wrapText="1" shrinkToFit="1"/>
    </xf>
    <xf numFmtId="0" fontId="10" fillId="3" borderId="15" xfId="0" applyFont="1" applyFill="1" applyBorder="1" applyAlignment="1">
      <alignment vertical="center"/>
    </xf>
    <xf numFmtId="38" fontId="4" fillId="3" borderId="15" xfId="1" applyFont="1" applyFill="1" applyBorder="1" applyAlignment="1">
      <alignment horizontal="right" vertical="center"/>
    </xf>
    <xf numFmtId="0" fontId="10" fillId="3" borderId="15" xfId="0" applyFont="1" applyFill="1" applyBorder="1" applyAlignment="1">
      <alignment horizontal="left" vertical="top"/>
    </xf>
    <xf numFmtId="0" fontId="8" fillId="3" borderId="0" xfId="0" applyFont="1" applyFill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38" fontId="5" fillId="3" borderId="17" xfId="1" applyFont="1" applyFill="1" applyBorder="1" applyAlignment="1">
      <alignment wrapText="1"/>
    </xf>
    <xf numFmtId="38" fontId="4" fillId="3" borderId="26" xfId="1" applyFont="1" applyFill="1" applyBorder="1" applyAlignment="1">
      <alignment vertical="center" wrapText="1"/>
    </xf>
    <xf numFmtId="38" fontId="4" fillId="3" borderId="19" xfId="1" applyFont="1" applyFill="1" applyBorder="1" applyAlignment="1">
      <alignment vertical="center" wrapText="1"/>
    </xf>
    <xf numFmtId="38" fontId="4" fillId="3" borderId="18" xfId="1" applyFont="1" applyFill="1" applyBorder="1" applyAlignment="1">
      <alignment vertical="center" wrapText="1"/>
    </xf>
    <xf numFmtId="38" fontId="4" fillId="3" borderId="24" xfId="1" applyFont="1" applyFill="1" applyBorder="1" applyAlignment="1">
      <alignment vertical="center" wrapText="1"/>
    </xf>
    <xf numFmtId="38" fontId="4" fillId="3" borderId="17" xfId="1" applyFont="1" applyFill="1" applyBorder="1" applyAlignment="1">
      <alignment vertical="center" wrapText="1"/>
    </xf>
    <xf numFmtId="38" fontId="4" fillId="3" borderId="16" xfId="1" applyFont="1" applyFill="1" applyBorder="1" applyAlignment="1">
      <alignment vertical="center" wrapText="1"/>
    </xf>
    <xf numFmtId="38" fontId="4" fillId="3" borderId="12" xfId="1" applyFont="1" applyFill="1" applyBorder="1" applyAlignment="1">
      <alignment horizontal="right" vertical="center"/>
    </xf>
    <xf numFmtId="177" fontId="7" fillId="3" borderId="16" xfId="0" applyNumberFormat="1" applyFont="1" applyFill="1" applyBorder="1" applyAlignment="1">
      <alignment vertical="center" wrapText="1" shrinkToFit="1"/>
    </xf>
    <xf numFmtId="0" fontId="6" fillId="3" borderId="34" xfId="0" applyFont="1" applyFill="1" applyBorder="1" applyAlignment="1">
      <alignment horizontal="left" vertical="center"/>
    </xf>
    <xf numFmtId="0" fontId="8" fillId="3" borderId="35" xfId="0" applyFont="1" applyFill="1" applyBorder="1" applyAlignment="1">
      <alignment horizontal="left" vertical="center"/>
    </xf>
    <xf numFmtId="0" fontId="8" fillId="3" borderId="2" xfId="0" applyFont="1" applyFill="1" applyBorder="1" applyAlignment="1">
      <alignment horizontal="left" vertical="center"/>
    </xf>
    <xf numFmtId="0" fontId="8" fillId="3" borderId="36" xfId="0" applyFont="1" applyFill="1" applyBorder="1" applyAlignment="1">
      <alignment horizontal="left" vertical="center"/>
    </xf>
    <xf numFmtId="0" fontId="4" fillId="3" borderId="38" xfId="0" applyFont="1" applyFill="1" applyBorder="1" applyAlignment="1">
      <alignment horizontal="left" vertical="center"/>
    </xf>
    <xf numFmtId="0" fontId="10" fillId="3" borderId="38" xfId="0" applyFont="1" applyFill="1" applyBorder="1" applyAlignment="1">
      <alignment vertical="center"/>
    </xf>
    <xf numFmtId="0" fontId="10" fillId="3" borderId="27" xfId="0" applyFont="1" applyFill="1" applyBorder="1" applyAlignment="1">
      <alignment horizontal="left" vertical="center"/>
    </xf>
    <xf numFmtId="0" fontId="8" fillId="3" borderId="40" xfId="0" applyFont="1" applyFill="1" applyBorder="1" applyAlignment="1">
      <alignment horizontal="left" vertical="center"/>
    </xf>
    <xf numFmtId="0" fontId="10" fillId="3" borderId="38" xfId="0" applyFont="1" applyFill="1" applyBorder="1" applyAlignment="1">
      <alignment horizontal="left" vertical="center"/>
    </xf>
    <xf numFmtId="0" fontId="8" fillId="3" borderId="42" xfId="0" applyFont="1" applyFill="1" applyBorder="1" applyAlignment="1">
      <alignment horizontal="left" vertical="center"/>
    </xf>
    <xf numFmtId="0" fontId="10" fillId="3" borderId="38" xfId="0" applyFont="1" applyFill="1" applyBorder="1"/>
    <xf numFmtId="38" fontId="25" fillId="3" borderId="23" xfId="1" applyFont="1" applyFill="1" applyBorder="1" applyAlignment="1">
      <alignment vertical="center" wrapText="1" shrinkToFit="1"/>
    </xf>
    <xf numFmtId="38" fontId="25" fillId="3" borderId="28" xfId="1" applyFont="1" applyFill="1" applyBorder="1" applyAlignment="1">
      <alignment vertical="center" wrapText="1"/>
    </xf>
    <xf numFmtId="38" fontId="25" fillId="3" borderId="23" xfId="1" applyFont="1" applyFill="1" applyBorder="1" applyAlignment="1">
      <alignment vertical="center" wrapText="1"/>
    </xf>
    <xf numFmtId="176" fontId="27" fillId="3" borderId="44" xfId="0" applyNumberFormat="1" applyFont="1" applyFill="1" applyBorder="1" applyAlignment="1">
      <alignment vertical="center" wrapText="1" shrinkToFit="1"/>
    </xf>
    <xf numFmtId="0" fontId="13" fillId="3" borderId="27" xfId="0" applyFont="1" applyFill="1" applyBorder="1" applyAlignment="1">
      <alignment horizontal="left" vertical="center"/>
    </xf>
    <xf numFmtId="0" fontId="10" fillId="3" borderId="27" xfId="0" applyFont="1" applyFill="1" applyBorder="1" applyAlignment="1">
      <alignment vertical="center"/>
    </xf>
    <xf numFmtId="0" fontId="10" fillId="3" borderId="19" xfId="0" applyFont="1" applyFill="1" applyBorder="1" applyAlignment="1">
      <alignment horizontal="left" vertical="center"/>
    </xf>
    <xf numFmtId="0" fontId="10" fillId="3" borderId="17" xfId="0" applyFont="1" applyFill="1" applyBorder="1" applyAlignment="1">
      <alignment vertical="center"/>
    </xf>
    <xf numFmtId="0" fontId="5" fillId="3" borderId="34" xfId="0" applyFont="1" applyFill="1" applyBorder="1" applyAlignment="1">
      <alignment horizontal="left" vertical="center" shrinkToFit="1"/>
    </xf>
    <xf numFmtId="0" fontId="5" fillId="3" borderId="0" xfId="0" applyFont="1" applyFill="1" applyAlignment="1">
      <alignment horizontal="left" vertical="center" shrinkToFit="1"/>
    </xf>
    <xf numFmtId="0" fontId="7" fillId="3" borderId="31" xfId="0" applyFont="1" applyFill="1" applyBorder="1" applyAlignment="1">
      <alignment vertical="center" shrinkToFit="1"/>
    </xf>
    <xf numFmtId="0" fontId="7" fillId="3" borderId="9" xfId="0" applyFont="1" applyFill="1" applyBorder="1" applyAlignment="1">
      <alignment vertical="center" shrinkToFit="1"/>
    </xf>
    <xf numFmtId="0" fontId="5" fillId="3" borderId="9" xfId="0" applyFont="1" applyFill="1" applyBorder="1" applyAlignment="1">
      <alignment horizontal="left" vertical="center" shrinkToFit="1"/>
    </xf>
    <xf numFmtId="0" fontId="5" fillId="3" borderId="32" xfId="0" applyFont="1" applyFill="1" applyBorder="1" applyAlignment="1">
      <alignment horizontal="left" vertical="center" shrinkToFit="1"/>
    </xf>
    <xf numFmtId="0" fontId="23" fillId="3" borderId="37" xfId="0" applyFont="1" applyFill="1" applyBorder="1" applyAlignment="1">
      <alignment horizontal="left" vertical="center" shrinkToFit="1"/>
    </xf>
    <xf numFmtId="0" fontId="7" fillId="3" borderId="39" xfId="0" applyFont="1" applyFill="1" applyBorder="1" applyAlignment="1">
      <alignment horizontal="left" vertical="center" shrinkToFit="1"/>
    </xf>
    <xf numFmtId="0" fontId="7" fillId="3" borderId="39" xfId="0" applyFont="1" applyFill="1" applyBorder="1" applyAlignment="1">
      <alignment vertical="center" shrinkToFit="1"/>
    </xf>
    <xf numFmtId="0" fontId="23" fillId="3" borderId="41" xfId="0" applyFont="1" applyFill="1" applyBorder="1" applyAlignment="1">
      <alignment horizontal="left" vertical="center" shrinkToFit="1"/>
    </xf>
    <xf numFmtId="0" fontId="23" fillId="3" borderId="43" xfId="0" applyFont="1" applyFill="1" applyBorder="1" applyAlignment="1">
      <alignment horizontal="left" vertical="center" shrinkToFit="1"/>
    </xf>
    <xf numFmtId="0" fontId="22" fillId="3" borderId="39" xfId="0" applyFont="1" applyFill="1" applyBorder="1" applyAlignment="1">
      <alignment shrinkToFit="1"/>
    </xf>
    <xf numFmtId="0" fontId="22" fillId="3" borderId="39" xfId="0" applyFont="1" applyFill="1" applyBorder="1" applyAlignment="1">
      <alignment horizontal="left" vertical="center" shrinkToFit="1"/>
    </xf>
    <xf numFmtId="0" fontId="22" fillId="3" borderId="39" xfId="0" applyFont="1" applyFill="1" applyBorder="1" applyAlignment="1">
      <alignment vertical="center" shrinkToFit="1"/>
    </xf>
    <xf numFmtId="0" fontId="5" fillId="3" borderId="2" xfId="0" applyFont="1" applyFill="1" applyBorder="1" applyAlignment="1">
      <alignment horizontal="left" vertical="center" shrinkToFit="1"/>
    </xf>
    <xf numFmtId="0" fontId="5" fillId="3" borderId="1" xfId="0" applyFont="1" applyFill="1" applyBorder="1" applyAlignment="1">
      <alignment horizontal="left" vertical="center" shrinkToFit="1"/>
    </xf>
    <xf numFmtId="0" fontId="7" fillId="3" borderId="19" xfId="0" applyFont="1" applyFill="1" applyBorder="1" applyAlignment="1">
      <alignment vertical="center" shrinkToFit="1"/>
    </xf>
    <xf numFmtId="0" fontId="7" fillId="3" borderId="25" xfId="0" applyFont="1" applyFill="1" applyBorder="1" applyAlignment="1">
      <alignment vertical="center" shrinkToFit="1"/>
    </xf>
    <xf numFmtId="0" fontId="7" fillId="3" borderId="17" xfId="0" applyFont="1" applyFill="1" applyBorder="1" applyAlignment="1">
      <alignment vertical="center" shrinkToFit="1"/>
    </xf>
    <xf numFmtId="0" fontId="7" fillId="3" borderId="15" xfId="0" applyFont="1" applyFill="1" applyBorder="1" applyAlignment="1">
      <alignment vertical="center" shrinkToFit="1"/>
    </xf>
    <xf numFmtId="0" fontId="5" fillId="3" borderId="33" xfId="0" applyFont="1" applyFill="1" applyBorder="1" applyAlignment="1">
      <alignment horizontal="left" vertical="center" shrinkToFit="1"/>
    </xf>
    <xf numFmtId="0" fontId="4" fillId="3" borderId="0" xfId="0" applyFont="1" applyFill="1" applyAlignment="1">
      <alignment shrinkToFit="1"/>
    </xf>
    <xf numFmtId="0" fontId="7" fillId="3" borderId="0" xfId="0" applyFont="1" applyFill="1" applyAlignment="1">
      <alignment shrinkToFit="1"/>
    </xf>
    <xf numFmtId="0" fontId="7" fillId="3" borderId="25" xfId="0" applyFont="1" applyFill="1" applyBorder="1" applyAlignment="1">
      <alignment horizontal="left" vertical="center" shrinkToFit="1"/>
    </xf>
    <xf numFmtId="0" fontId="8" fillId="3" borderId="45" xfId="0" applyFont="1" applyFill="1" applyBorder="1" applyAlignment="1">
      <alignment horizontal="left" vertical="center"/>
    </xf>
    <xf numFmtId="0" fontId="23" fillId="3" borderId="26" xfId="0" applyFont="1" applyFill="1" applyBorder="1" applyAlignment="1">
      <alignment horizontal="left" vertical="center" shrinkToFit="1"/>
    </xf>
    <xf numFmtId="38" fontId="5" fillId="3" borderId="26" xfId="1" applyFont="1" applyFill="1" applyBorder="1" applyAlignment="1">
      <alignment vertical="center" wrapText="1" shrinkToFit="1"/>
    </xf>
    <xf numFmtId="0" fontId="7" fillId="3" borderId="43" xfId="0" applyFont="1" applyFill="1" applyBorder="1" applyAlignment="1">
      <alignment horizontal="left" vertical="center" shrinkToFit="1"/>
    </xf>
    <xf numFmtId="0" fontId="10" fillId="3" borderId="42" xfId="0" applyFont="1" applyFill="1" applyBorder="1" applyAlignment="1">
      <alignment horizontal="left" vertical="center"/>
    </xf>
    <xf numFmtId="176" fontId="4" fillId="3" borderId="12" xfId="0" applyNumberFormat="1" applyFont="1" applyFill="1" applyBorder="1" applyAlignment="1">
      <alignment horizontal="right" vertical="center" shrinkToFit="1"/>
    </xf>
    <xf numFmtId="0" fontId="5" fillId="3" borderId="41" xfId="0" applyFont="1" applyFill="1" applyBorder="1" applyAlignment="1">
      <alignment horizontal="left" vertical="center" shrinkToFit="1"/>
    </xf>
    <xf numFmtId="38" fontId="23" fillId="3" borderId="46" xfId="1" applyFont="1" applyFill="1" applyBorder="1" applyAlignment="1">
      <alignment vertical="center" wrapText="1" shrinkToFit="1"/>
    </xf>
    <xf numFmtId="0" fontId="10" fillId="3" borderId="47" xfId="0" applyFont="1" applyFill="1" applyBorder="1" applyAlignment="1">
      <alignment horizontal="left" vertical="center"/>
    </xf>
    <xf numFmtId="49" fontId="7" fillId="3" borderId="24" xfId="0" applyNumberFormat="1" applyFont="1" applyFill="1" applyBorder="1" applyAlignment="1">
      <alignment vertical="center" shrinkToFit="1"/>
    </xf>
    <xf numFmtId="49" fontId="7" fillId="3" borderId="39" xfId="0" applyNumberFormat="1" applyFont="1" applyFill="1" applyBorder="1" applyAlignment="1">
      <alignment vertical="center" shrinkToFit="1"/>
    </xf>
    <xf numFmtId="38" fontId="5" fillId="3" borderId="7" xfId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178" fontId="23" fillId="3" borderId="25" xfId="1" applyNumberFormat="1" applyFont="1" applyFill="1" applyBorder="1" applyAlignment="1">
      <alignment vertical="center" wrapText="1" shrinkToFit="1"/>
    </xf>
    <xf numFmtId="178" fontId="7" fillId="3" borderId="24" xfId="1" applyNumberFormat="1" applyFont="1" applyFill="1" applyBorder="1" applyAlignment="1">
      <alignment vertical="center" wrapText="1" shrinkToFit="1"/>
    </xf>
    <xf numFmtId="178" fontId="7" fillId="3" borderId="25" xfId="1" applyNumberFormat="1" applyFont="1" applyFill="1" applyBorder="1" applyAlignment="1">
      <alignment wrapText="1"/>
    </xf>
    <xf numFmtId="178" fontId="7" fillId="3" borderId="25" xfId="1" applyNumberFormat="1" applyFont="1" applyFill="1" applyBorder="1" applyAlignment="1">
      <alignment vertical="center" wrapText="1" shrinkToFit="1"/>
    </xf>
    <xf numFmtId="178" fontId="7" fillId="3" borderId="25" xfId="1" applyNumberFormat="1" applyFont="1" applyFill="1" applyBorder="1" applyAlignment="1">
      <alignment vertical="center" wrapText="1"/>
    </xf>
    <xf numFmtId="178" fontId="5" fillId="3" borderId="25" xfId="1" applyNumberFormat="1" applyFont="1" applyFill="1" applyBorder="1" applyAlignment="1">
      <alignment vertical="center" wrapText="1" shrinkToFit="1"/>
    </xf>
    <xf numFmtId="0" fontId="10" fillId="3" borderId="47" xfId="0" applyFont="1" applyFill="1" applyBorder="1" applyAlignment="1">
      <alignment vertical="center"/>
    </xf>
    <xf numFmtId="0" fontId="7" fillId="3" borderId="24" xfId="0" applyFont="1" applyFill="1" applyBorder="1" applyAlignment="1">
      <alignment vertical="center" shrinkToFit="1"/>
    </xf>
    <xf numFmtId="38" fontId="4" fillId="3" borderId="0" xfId="1" applyFont="1" applyFill="1" applyBorder="1" applyAlignment="1">
      <alignment vertical="center" wrapText="1"/>
    </xf>
    <xf numFmtId="38" fontId="7" fillId="3" borderId="19" xfId="1" applyFont="1" applyFill="1" applyBorder="1" applyAlignment="1">
      <alignment vertical="center" wrapText="1" shrinkToFit="1"/>
    </xf>
    <xf numFmtId="0" fontId="10" fillId="3" borderId="45" xfId="0" applyFont="1" applyFill="1" applyBorder="1" applyAlignment="1">
      <alignment horizontal="left" vertical="center"/>
    </xf>
    <xf numFmtId="0" fontId="7" fillId="3" borderId="26" xfId="0" applyFont="1" applyFill="1" applyBorder="1" applyAlignment="1">
      <alignment horizontal="left" vertical="center" shrinkToFit="1"/>
    </xf>
    <xf numFmtId="0" fontId="8" fillId="3" borderId="48" xfId="0" applyFont="1" applyFill="1" applyBorder="1" applyAlignment="1">
      <alignment horizontal="left" vertical="center"/>
    </xf>
    <xf numFmtId="38" fontId="7" fillId="3" borderId="11" xfId="1" applyFont="1" applyFill="1" applyBorder="1" applyAlignment="1">
      <alignment vertical="center" wrapText="1" shrinkToFit="1"/>
    </xf>
    <xf numFmtId="177" fontId="7" fillId="3" borderId="18" xfId="0" applyNumberFormat="1" applyFont="1" applyFill="1" applyBorder="1" applyAlignment="1">
      <alignment vertical="center" wrapText="1" shrinkToFit="1"/>
    </xf>
    <xf numFmtId="177" fontId="7" fillId="3" borderId="11" xfId="0" applyNumberFormat="1" applyFont="1" applyFill="1" applyBorder="1" applyAlignment="1">
      <alignment vertical="center" wrapText="1" shrinkToFit="1"/>
    </xf>
    <xf numFmtId="177" fontId="7" fillId="3" borderId="40" xfId="0" applyNumberFormat="1" applyFont="1" applyFill="1" applyBorder="1" applyAlignment="1">
      <alignment vertical="center" wrapText="1" shrinkToFit="1"/>
    </xf>
    <xf numFmtId="38" fontId="4" fillId="3" borderId="2" xfId="1" applyFont="1" applyFill="1" applyBorder="1" applyAlignment="1">
      <alignment vertical="center" wrapText="1" shrinkToFit="1"/>
    </xf>
    <xf numFmtId="176" fontId="7" fillId="3" borderId="49" xfId="0" applyNumberFormat="1" applyFont="1" applyFill="1" applyBorder="1" applyAlignment="1">
      <alignment vertical="center" wrapText="1" shrinkToFit="1"/>
    </xf>
    <xf numFmtId="3" fontId="7" fillId="3" borderId="29" xfId="0" applyNumberFormat="1" applyFont="1" applyFill="1" applyBorder="1"/>
    <xf numFmtId="178" fontId="30" fillId="3" borderId="24" xfId="0" applyNumberFormat="1" applyFont="1" applyFill="1" applyBorder="1"/>
    <xf numFmtId="178" fontId="7" fillId="3" borderId="26" xfId="0" applyNumberFormat="1" applyFont="1" applyFill="1" applyBorder="1"/>
    <xf numFmtId="178" fontId="7" fillId="3" borderId="29" xfId="0" applyNumberFormat="1" applyFont="1" applyFill="1" applyBorder="1"/>
    <xf numFmtId="178" fontId="29" fillId="3" borderId="26" xfId="0" applyNumberFormat="1" applyFont="1" applyFill="1" applyBorder="1"/>
    <xf numFmtId="0" fontId="4" fillId="3" borderId="0" xfId="0" applyFont="1" applyFill="1" applyAlignment="1">
      <alignment wrapText="1"/>
    </xf>
    <xf numFmtId="177" fontId="7" fillId="3" borderId="49" xfId="0" applyNumberFormat="1" applyFont="1" applyFill="1" applyBorder="1" applyAlignment="1">
      <alignment vertical="center" wrapText="1" shrinkToFit="1"/>
    </xf>
    <xf numFmtId="38" fontId="4" fillId="3" borderId="27" xfId="1" applyFont="1" applyFill="1" applyBorder="1" applyAlignment="1">
      <alignment vertical="center" wrapText="1"/>
    </xf>
    <xf numFmtId="38" fontId="5" fillId="3" borderId="50" xfId="1" applyFont="1" applyFill="1" applyBorder="1" applyAlignment="1">
      <alignment vertical="center" wrapText="1" shrinkToFit="1"/>
    </xf>
    <xf numFmtId="38" fontId="6" fillId="3" borderId="4" xfId="1" applyFont="1" applyFill="1" applyBorder="1" applyAlignment="1">
      <alignment vertical="center" wrapText="1" shrinkToFit="1"/>
    </xf>
    <xf numFmtId="176" fontId="7" fillId="3" borderId="51" xfId="0" applyNumberFormat="1" applyFont="1" applyFill="1" applyBorder="1" applyAlignment="1">
      <alignment vertical="center" wrapText="1" shrinkToFit="1"/>
    </xf>
    <xf numFmtId="177" fontId="7" fillId="3" borderId="52" xfId="0" applyNumberFormat="1" applyFont="1" applyFill="1" applyBorder="1" applyAlignment="1">
      <alignment vertical="center" wrapText="1" shrinkToFit="1"/>
    </xf>
    <xf numFmtId="0" fontId="7" fillId="3" borderId="0" xfId="0" applyFont="1" applyFill="1" applyAlignment="1">
      <alignment wrapText="1"/>
    </xf>
    <xf numFmtId="38" fontId="7" fillId="0" borderId="25" xfId="1" applyFont="1" applyFill="1" applyBorder="1" applyAlignment="1">
      <alignment vertical="center" wrapText="1" shrinkToFit="1"/>
    </xf>
    <xf numFmtId="38" fontId="7" fillId="0" borderId="15" xfId="1" applyFont="1" applyFill="1" applyBorder="1" applyAlignment="1">
      <alignment vertical="center" wrapText="1" shrinkToFit="1"/>
    </xf>
    <xf numFmtId="38" fontId="7" fillId="0" borderId="15" xfId="1" applyFont="1" applyFill="1" applyBorder="1" applyAlignment="1">
      <alignment vertical="center" wrapText="1"/>
    </xf>
    <xf numFmtId="38" fontId="23" fillId="0" borderId="25" xfId="1" applyFont="1" applyFill="1" applyBorder="1" applyAlignment="1">
      <alignment vertical="center" wrapText="1" shrinkToFit="1"/>
    </xf>
    <xf numFmtId="178" fontId="30" fillId="0" borderId="30" xfId="0" applyNumberFormat="1" applyFont="1" applyBorder="1"/>
    <xf numFmtId="0" fontId="17" fillId="6" borderId="21" xfId="0" applyFont="1" applyFill="1" applyBorder="1" applyAlignment="1">
      <alignment horizontal="left" vertical="center"/>
    </xf>
    <xf numFmtId="0" fontId="17" fillId="6" borderId="14" xfId="0" applyFont="1" applyFill="1" applyBorder="1" applyAlignment="1">
      <alignment horizontal="left" vertical="center"/>
    </xf>
    <xf numFmtId="0" fontId="17" fillId="6" borderId="22" xfId="0" applyFont="1" applyFill="1" applyBorder="1" applyAlignment="1">
      <alignment horizontal="left" vertical="center"/>
    </xf>
    <xf numFmtId="0" fontId="25" fillId="3" borderId="11" xfId="0" applyFont="1" applyFill="1" applyBorder="1" applyAlignment="1">
      <alignment horizontal="left" vertical="center" wrapText="1"/>
    </xf>
    <xf numFmtId="0" fontId="20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25" fillId="3" borderId="10" xfId="0" applyFont="1" applyFill="1" applyBorder="1" applyAlignment="1">
      <alignment horizontal="center" vertical="center"/>
    </xf>
    <xf numFmtId="0" fontId="25" fillId="3" borderId="7" xfId="0" applyFont="1" applyFill="1" applyBorder="1" applyAlignment="1">
      <alignment horizontal="left" vertical="center"/>
    </xf>
    <xf numFmtId="0" fontId="25" fillId="3" borderId="10" xfId="0" applyFont="1" applyFill="1" applyBorder="1" applyAlignment="1">
      <alignment horizontal="left" vertical="center"/>
    </xf>
    <xf numFmtId="0" fontId="25" fillId="3" borderId="6" xfId="0" applyFont="1" applyFill="1" applyBorder="1" applyAlignment="1">
      <alignment horizontal="left" vertical="center"/>
    </xf>
    <xf numFmtId="0" fontId="17" fillId="6" borderId="7" xfId="0" applyFont="1" applyFill="1" applyBorder="1" applyAlignment="1">
      <alignment horizontal="left" vertical="center"/>
    </xf>
    <xf numFmtId="0" fontId="17" fillId="6" borderId="10" xfId="0" applyFont="1" applyFill="1" applyBorder="1" applyAlignment="1">
      <alignment horizontal="left" vertical="center"/>
    </xf>
    <xf numFmtId="0" fontId="17" fillId="6" borderId="6" xfId="0" applyFont="1" applyFill="1" applyBorder="1" applyAlignment="1">
      <alignment horizontal="left" vertical="center"/>
    </xf>
    <xf numFmtId="0" fontId="10" fillId="3" borderId="7" xfId="0" applyFont="1" applyFill="1" applyBorder="1" applyAlignment="1">
      <alignment vertical="center"/>
    </xf>
    <xf numFmtId="0" fontId="10" fillId="3" borderId="10" xfId="0" applyFont="1" applyFill="1" applyBorder="1" applyAlignment="1">
      <alignment vertical="center"/>
    </xf>
    <xf numFmtId="0" fontId="10" fillId="3" borderId="6" xfId="0" applyFont="1" applyFill="1" applyBorder="1" applyAlignment="1">
      <alignment vertical="center"/>
    </xf>
  </cellXfs>
  <cellStyles count="18">
    <cellStyle name="ハイパーリンク" xfId="2" builtinId="8" hidden="1"/>
    <cellStyle name="ハイパーリンク" xfId="4" builtinId="8" hidden="1"/>
    <cellStyle name="ハイパーリンク" xfId="6" builtinId="8" hidden="1"/>
    <cellStyle name="ハイパーリンク" xfId="8" builtinId="8" hidden="1"/>
    <cellStyle name="ハイパーリンク" xfId="10" builtinId="8" hidden="1"/>
    <cellStyle name="ハイパーリンク" xfId="12" builtinId="8" hidden="1"/>
    <cellStyle name="ハイパーリンク" xfId="14" builtinId="8" hidden="1"/>
    <cellStyle name="ハイパーリンク" xfId="16" builtinId="8" hidden="1"/>
    <cellStyle name="桁区切り" xfId="1" builtinId="6"/>
    <cellStyle name="標準" xfId="0" builtinId="0"/>
    <cellStyle name="表示済みのハイパーリンク" xfId="3" builtinId="9" hidden="1"/>
    <cellStyle name="表示済みのハイパーリンク" xfId="5" builtinId="9" hidden="1"/>
    <cellStyle name="表示済みのハイパーリンク" xfId="7" builtinId="9" hidden="1"/>
    <cellStyle name="表示済みのハイパーリンク" xfId="9" builtinId="9" hidden="1"/>
    <cellStyle name="表示済みのハイパーリンク" xfId="11" builtinId="9" hidden="1"/>
    <cellStyle name="表示済みのハイパーリンク" xfId="13" builtinId="9" hidden="1"/>
    <cellStyle name="表示済みのハイパーリンク" xfId="15" builtinId="9" hidden="1"/>
    <cellStyle name="表示済みのハイパーリンク" xfId="17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93"/>
  <sheetViews>
    <sheetView tabSelected="1" zoomScaleNormal="100" zoomScaleSheetLayoutView="120" workbookViewId="0">
      <selection sqref="A1:J1"/>
    </sheetView>
  </sheetViews>
  <sheetFormatPr baseColWidth="10" defaultColWidth="14" defaultRowHeight="15"/>
  <cols>
    <col min="1" max="1" width="2.7109375" style="1" customWidth="1"/>
    <col min="2" max="2" width="3.42578125" style="1" customWidth="1"/>
    <col min="3" max="3" width="27.42578125" style="171" customWidth="1"/>
    <col min="4" max="4" width="10.7109375" style="26" customWidth="1"/>
    <col min="5" max="8" width="10.5703125" style="26" hidden="1" customWidth="1"/>
    <col min="9" max="9" width="0.140625" style="26" hidden="1" customWidth="1"/>
    <col min="10" max="10" width="38" style="22" customWidth="1"/>
    <col min="11" max="11" width="52.42578125" style="1" customWidth="1"/>
    <col min="12" max="16384" width="14" style="1"/>
  </cols>
  <sheetData>
    <row r="1" spans="1:10" ht="29.5" customHeight="1" thickBot="1">
      <c r="A1" s="229" t="s">
        <v>123</v>
      </c>
      <c r="B1" s="230"/>
      <c r="C1" s="230"/>
      <c r="D1" s="230"/>
      <c r="E1" s="230"/>
      <c r="F1" s="230"/>
      <c r="G1" s="230"/>
      <c r="H1" s="230"/>
      <c r="I1" s="230"/>
      <c r="J1" s="230"/>
    </row>
    <row r="2" spans="1:10" s="2" customFormat="1" ht="32" customHeight="1" thickBot="1">
      <c r="A2" s="231"/>
      <c r="B2" s="232"/>
      <c r="C2" s="232"/>
      <c r="D2" s="184" t="s">
        <v>88</v>
      </c>
      <c r="E2" s="94" t="s">
        <v>9</v>
      </c>
      <c r="F2" s="32" t="s">
        <v>10</v>
      </c>
      <c r="G2" s="32" t="s">
        <v>11</v>
      </c>
      <c r="H2" s="31" t="s">
        <v>6</v>
      </c>
      <c r="I2" s="31" t="s">
        <v>7</v>
      </c>
      <c r="J2" s="32" t="s">
        <v>0</v>
      </c>
    </row>
    <row r="3" spans="1:10" s="2" customFormat="1" ht="18" customHeight="1" thickBot="1">
      <c r="A3" s="238" t="s">
        <v>89</v>
      </c>
      <c r="B3" s="239"/>
      <c r="C3" s="239"/>
      <c r="D3" s="239"/>
      <c r="E3" s="239"/>
      <c r="F3" s="239"/>
      <c r="G3" s="239"/>
      <c r="H3" s="239"/>
      <c r="I3" s="239"/>
      <c r="J3" s="240"/>
    </row>
    <row r="4" spans="1:10" s="3" customFormat="1" ht="15.75" customHeight="1">
      <c r="A4" s="130" t="s">
        <v>13</v>
      </c>
      <c r="B4" s="131"/>
      <c r="C4" s="149"/>
      <c r="D4" s="180">
        <v>5000</v>
      </c>
      <c r="E4" s="95">
        <v>2000</v>
      </c>
      <c r="F4" s="45">
        <v>0</v>
      </c>
      <c r="G4" s="45">
        <f>E4-F4</f>
        <v>2000</v>
      </c>
      <c r="H4" s="44">
        <v>20000</v>
      </c>
      <c r="I4" s="46"/>
      <c r="J4" s="47"/>
    </row>
    <row r="5" spans="1:10" s="3" customFormat="1">
      <c r="A5" s="60" t="s">
        <v>14</v>
      </c>
      <c r="B5" s="119"/>
      <c r="C5" s="150"/>
      <c r="D5" s="65">
        <v>950000</v>
      </c>
      <c r="E5" s="96">
        <v>1355810</v>
      </c>
      <c r="F5" s="27">
        <v>0</v>
      </c>
      <c r="G5" s="27">
        <f t="shared" ref="G5:G69" si="0">E5-F5</f>
        <v>1355810</v>
      </c>
      <c r="H5" s="21">
        <v>1560000</v>
      </c>
      <c r="I5" s="34"/>
      <c r="J5" s="29"/>
    </row>
    <row r="6" spans="1:10" ht="18" hidden="1" customHeight="1">
      <c r="A6" s="16"/>
      <c r="B6" s="9"/>
      <c r="C6" s="151" t="s">
        <v>15</v>
      </c>
      <c r="D6" s="7"/>
      <c r="E6" s="97"/>
      <c r="F6" s="7"/>
      <c r="G6" s="27">
        <f t="shared" si="0"/>
        <v>0</v>
      </c>
      <c r="H6" s="4"/>
      <c r="I6" s="35"/>
      <c r="J6" s="29" t="s">
        <v>16</v>
      </c>
    </row>
    <row r="7" spans="1:10" ht="18" hidden="1" customHeight="1">
      <c r="A7" s="16"/>
      <c r="B7" s="6"/>
      <c r="C7" s="152" t="s">
        <v>17</v>
      </c>
      <c r="D7" s="7"/>
      <c r="E7" s="97"/>
      <c r="F7" s="7"/>
      <c r="G7" s="27">
        <f t="shared" si="0"/>
        <v>0</v>
      </c>
      <c r="H7" s="4"/>
      <c r="I7" s="35"/>
      <c r="J7" s="29" t="s">
        <v>18</v>
      </c>
    </row>
    <row r="8" spans="1:10" ht="18" hidden="1" customHeight="1">
      <c r="A8" s="16"/>
      <c r="B8" s="6"/>
      <c r="C8" s="152" t="s">
        <v>19</v>
      </c>
      <c r="D8" s="7"/>
      <c r="E8" s="97"/>
      <c r="F8" s="7"/>
      <c r="G8" s="27">
        <f t="shared" si="0"/>
        <v>0</v>
      </c>
      <c r="H8" s="4"/>
      <c r="I8" s="35"/>
      <c r="J8" s="29" t="s">
        <v>20</v>
      </c>
    </row>
    <row r="9" spans="1:10" ht="18" hidden="1" customHeight="1">
      <c r="A9" s="16"/>
      <c r="B9" s="6"/>
      <c r="C9" s="152" t="s">
        <v>21</v>
      </c>
      <c r="D9" s="7"/>
      <c r="E9" s="97"/>
      <c r="F9" s="7"/>
      <c r="G9" s="27">
        <f t="shared" si="0"/>
        <v>0</v>
      </c>
      <c r="H9" s="4"/>
      <c r="I9" s="35"/>
      <c r="J9" s="29" t="s">
        <v>22</v>
      </c>
    </row>
    <row r="10" spans="1:10" ht="18" hidden="1" customHeight="1">
      <c r="A10" s="16"/>
      <c r="B10" s="6"/>
      <c r="C10" s="152" t="s">
        <v>23</v>
      </c>
      <c r="D10" s="7"/>
      <c r="E10" s="97"/>
      <c r="F10" s="7"/>
      <c r="G10" s="27">
        <f t="shared" si="0"/>
        <v>0</v>
      </c>
      <c r="H10" s="4"/>
      <c r="I10" s="35"/>
      <c r="J10" s="29" t="s">
        <v>24</v>
      </c>
    </row>
    <row r="11" spans="1:10" ht="18" hidden="1" customHeight="1">
      <c r="A11" s="16"/>
      <c r="B11" s="6"/>
      <c r="C11" s="152" t="s">
        <v>25</v>
      </c>
      <c r="D11" s="7"/>
      <c r="E11" s="97"/>
      <c r="F11" s="7"/>
      <c r="G11" s="27">
        <f t="shared" si="0"/>
        <v>0</v>
      </c>
      <c r="H11" s="4"/>
      <c r="I11" s="35"/>
      <c r="J11" s="29"/>
    </row>
    <row r="12" spans="1:10" ht="18" hidden="1" customHeight="1">
      <c r="A12" s="16"/>
      <c r="B12" s="6"/>
      <c r="C12" s="152" t="s">
        <v>26</v>
      </c>
      <c r="D12" s="7"/>
      <c r="E12" s="97"/>
      <c r="F12" s="7"/>
      <c r="G12" s="27">
        <f t="shared" si="0"/>
        <v>0</v>
      </c>
      <c r="H12" s="4"/>
      <c r="I12" s="35"/>
      <c r="J12" s="29" t="s">
        <v>27</v>
      </c>
    </row>
    <row r="13" spans="1:10" ht="18" hidden="1" customHeight="1">
      <c r="A13" s="16"/>
      <c r="B13" s="6"/>
      <c r="C13" s="152" t="s">
        <v>28</v>
      </c>
      <c r="D13" s="7"/>
      <c r="E13" s="97"/>
      <c r="F13" s="7"/>
      <c r="G13" s="27">
        <f t="shared" si="0"/>
        <v>0</v>
      </c>
      <c r="H13" s="4"/>
      <c r="I13" s="35"/>
      <c r="J13" s="29" t="s">
        <v>29</v>
      </c>
    </row>
    <row r="14" spans="1:10" ht="18" hidden="1" customHeight="1">
      <c r="A14" s="16"/>
      <c r="B14" s="6"/>
      <c r="C14" s="152" t="s">
        <v>30</v>
      </c>
      <c r="D14" s="7"/>
      <c r="E14" s="97"/>
      <c r="F14" s="7"/>
      <c r="G14" s="27">
        <f t="shared" si="0"/>
        <v>0</v>
      </c>
      <c r="H14" s="4"/>
      <c r="I14" s="35"/>
      <c r="J14" s="29" t="s">
        <v>31</v>
      </c>
    </row>
    <row r="15" spans="1:10" ht="18" hidden="1" customHeight="1">
      <c r="A15" s="36"/>
      <c r="B15" s="6"/>
      <c r="C15" s="152" t="s">
        <v>32</v>
      </c>
      <c r="D15" s="7"/>
      <c r="E15" s="97"/>
      <c r="F15" s="7"/>
      <c r="G15" s="27">
        <f t="shared" si="0"/>
        <v>0</v>
      </c>
      <c r="H15" s="4"/>
      <c r="I15" s="35"/>
      <c r="J15" s="29"/>
    </row>
    <row r="16" spans="1:10" s="3" customFormat="1" ht="15.75" customHeight="1">
      <c r="A16" s="33" t="s">
        <v>33</v>
      </c>
      <c r="B16" s="37"/>
      <c r="C16" s="153"/>
      <c r="D16" s="65">
        <v>400000</v>
      </c>
      <c r="E16" s="98"/>
      <c r="F16" s="38"/>
      <c r="G16" s="27">
        <f t="shared" si="0"/>
        <v>0</v>
      </c>
      <c r="H16" s="39" t="e">
        <f>#REF!+#REF!+#REF!</f>
        <v>#REF!</v>
      </c>
      <c r="I16" s="40"/>
      <c r="J16" s="29"/>
    </row>
    <row r="17" spans="1:10" s="10" customFormat="1" ht="15.75" customHeight="1">
      <c r="A17" s="33" t="s">
        <v>92</v>
      </c>
      <c r="B17" s="132"/>
      <c r="C17" s="154"/>
      <c r="D17" s="96"/>
      <c r="E17" s="96"/>
      <c r="F17" s="27"/>
      <c r="G17" s="27">
        <f t="shared" si="0"/>
        <v>0</v>
      </c>
      <c r="H17" s="21">
        <f>SUM(H18:H43)</f>
        <v>6861000</v>
      </c>
      <c r="I17" s="34">
        <f>SUM(I18:I43)</f>
        <v>5566000</v>
      </c>
      <c r="J17" s="29"/>
    </row>
    <row r="18" spans="1:10" s="70" customFormat="1" ht="16" customHeight="1">
      <c r="A18" s="66"/>
      <c r="B18" s="133" t="s">
        <v>51</v>
      </c>
      <c r="C18" s="155"/>
      <c r="D18" s="99">
        <f>SUM(D19:D21)</f>
        <v>1650000</v>
      </c>
      <c r="E18" s="99"/>
      <c r="F18" s="65"/>
      <c r="G18" s="65">
        <f t="shared" si="0"/>
        <v>0</v>
      </c>
      <c r="H18" s="67"/>
      <c r="I18" s="68"/>
      <c r="J18" s="69"/>
    </row>
    <row r="19" spans="1:10" ht="16" customHeight="1">
      <c r="A19" s="11"/>
      <c r="B19" s="134"/>
      <c r="C19" s="156" t="s">
        <v>86</v>
      </c>
      <c r="D19" s="207">
        <v>1000000</v>
      </c>
      <c r="E19" s="100">
        <v>1050000</v>
      </c>
      <c r="F19" s="12">
        <v>566305</v>
      </c>
      <c r="G19" s="27">
        <f t="shared" si="0"/>
        <v>483695</v>
      </c>
      <c r="H19" s="13">
        <v>1050000</v>
      </c>
      <c r="I19" s="28">
        <v>450000</v>
      </c>
      <c r="J19" s="29" t="s">
        <v>74</v>
      </c>
    </row>
    <row r="20" spans="1:10" ht="16" customHeight="1">
      <c r="A20" s="5"/>
      <c r="B20" s="135"/>
      <c r="C20" s="156" t="s">
        <v>39</v>
      </c>
      <c r="D20" s="207">
        <v>150000</v>
      </c>
      <c r="E20" s="100">
        <v>164740</v>
      </c>
      <c r="F20" s="12">
        <f>109200+8740</f>
        <v>117940</v>
      </c>
      <c r="G20" s="27">
        <f t="shared" si="0"/>
        <v>46800</v>
      </c>
      <c r="H20" s="13">
        <v>100000</v>
      </c>
      <c r="I20" s="28">
        <v>75000</v>
      </c>
      <c r="J20" s="29" t="s">
        <v>3</v>
      </c>
    </row>
    <row r="21" spans="1:10" ht="17" customHeight="1">
      <c r="A21" s="5"/>
      <c r="B21" s="135"/>
      <c r="C21" s="157" t="s">
        <v>40</v>
      </c>
      <c r="D21" s="207">
        <v>500000</v>
      </c>
      <c r="E21" s="100">
        <f>1597691+41111</f>
        <v>1638802</v>
      </c>
      <c r="F21" s="12">
        <f>953544+273971</f>
        <v>1227515</v>
      </c>
      <c r="G21" s="27">
        <f t="shared" si="0"/>
        <v>411287</v>
      </c>
      <c r="H21" s="13">
        <v>1460000</v>
      </c>
      <c r="I21" s="41">
        <v>980000</v>
      </c>
      <c r="J21" s="29"/>
    </row>
    <row r="22" spans="1:10" s="70" customFormat="1" ht="16" customHeight="1">
      <c r="A22" s="66"/>
      <c r="B22" s="173" t="s">
        <v>52</v>
      </c>
      <c r="C22" s="174"/>
      <c r="D22" s="223">
        <f>SUM(D23:D24)</f>
        <v>2718266</v>
      </c>
      <c r="E22" s="101"/>
      <c r="F22" s="71"/>
      <c r="G22" s="65">
        <f t="shared" si="0"/>
        <v>0</v>
      </c>
      <c r="H22" s="72"/>
      <c r="I22" s="73"/>
      <c r="J22" s="69"/>
    </row>
    <row r="23" spans="1:10" ht="30" customHeight="1">
      <c r="A23" s="5"/>
      <c r="B23" s="138"/>
      <c r="C23" s="183" t="s">
        <v>73</v>
      </c>
      <c r="D23" s="224">
        <v>2638266</v>
      </c>
      <c r="E23" s="100"/>
      <c r="F23" s="12"/>
      <c r="G23" s="27"/>
      <c r="H23" s="13"/>
      <c r="I23" s="41"/>
      <c r="J23" s="29" t="s">
        <v>104</v>
      </c>
    </row>
    <row r="24" spans="1:10" ht="16" customHeight="1">
      <c r="A24" s="5"/>
      <c r="B24" s="181"/>
      <c r="C24" s="182" t="s">
        <v>85</v>
      </c>
      <c r="D24" s="208">
        <v>80000</v>
      </c>
      <c r="E24" s="100"/>
      <c r="F24" s="12"/>
      <c r="G24" s="27"/>
      <c r="H24" s="13"/>
      <c r="I24" s="41"/>
      <c r="J24" s="29"/>
    </row>
    <row r="25" spans="1:10" s="70" customFormat="1" ht="16" customHeight="1">
      <c r="A25" s="66"/>
      <c r="B25" s="137" t="s">
        <v>53</v>
      </c>
      <c r="C25" s="158"/>
      <c r="D25" s="99">
        <f>SUM(D26:D27)</f>
        <v>25000</v>
      </c>
      <c r="E25" s="101"/>
      <c r="F25" s="71"/>
      <c r="G25" s="65">
        <f t="shared" si="0"/>
        <v>0</v>
      </c>
      <c r="H25" s="72"/>
      <c r="I25" s="73"/>
      <c r="J25" s="69"/>
    </row>
    <row r="26" spans="1:10" ht="16" customHeight="1">
      <c r="A26" s="5"/>
      <c r="B26" s="138"/>
      <c r="C26" s="157" t="s">
        <v>41</v>
      </c>
      <c r="D26" s="209">
        <v>20000</v>
      </c>
      <c r="E26" s="100">
        <v>35898</v>
      </c>
      <c r="F26" s="12"/>
      <c r="G26" s="27">
        <f t="shared" si="0"/>
        <v>35898</v>
      </c>
      <c r="H26" s="13">
        <v>3500000</v>
      </c>
      <c r="I26" s="41">
        <v>3500000</v>
      </c>
      <c r="J26" s="29" t="s">
        <v>82</v>
      </c>
    </row>
    <row r="27" spans="1:10" ht="16" customHeight="1">
      <c r="A27" s="5"/>
      <c r="B27" s="138"/>
      <c r="C27" s="157" t="s">
        <v>83</v>
      </c>
      <c r="D27" s="210">
        <v>5000</v>
      </c>
      <c r="E27" s="100"/>
      <c r="F27" s="12"/>
      <c r="G27" s="27"/>
      <c r="H27" s="13"/>
      <c r="I27" s="178"/>
      <c r="J27" s="29"/>
    </row>
    <row r="28" spans="1:10" s="70" customFormat="1" ht="16" customHeight="1">
      <c r="A28" s="66"/>
      <c r="B28" s="133" t="s">
        <v>54</v>
      </c>
      <c r="C28" s="155"/>
      <c r="D28" s="99">
        <v>400000</v>
      </c>
      <c r="E28" s="103"/>
      <c r="F28" s="74"/>
      <c r="G28" s="65">
        <f t="shared" si="0"/>
        <v>0</v>
      </c>
      <c r="H28" s="75"/>
      <c r="I28" s="76"/>
      <c r="J28" s="69"/>
    </row>
    <row r="29" spans="1:10" ht="16" customHeight="1">
      <c r="A29" s="5"/>
      <c r="B29" s="177"/>
      <c r="C29" s="176" t="s">
        <v>93</v>
      </c>
      <c r="D29" s="209">
        <v>400000</v>
      </c>
      <c r="E29" s="102">
        <v>175000</v>
      </c>
      <c r="F29" s="14">
        <v>145000</v>
      </c>
      <c r="G29" s="27">
        <f t="shared" si="0"/>
        <v>30000</v>
      </c>
      <c r="H29" s="15">
        <v>340000</v>
      </c>
      <c r="I29" s="51">
        <v>220000</v>
      </c>
      <c r="J29" s="29" t="s">
        <v>94</v>
      </c>
    </row>
    <row r="30" spans="1:10" s="70" customFormat="1" ht="16" customHeight="1">
      <c r="A30" s="66"/>
      <c r="B30" s="139" t="s">
        <v>55</v>
      </c>
      <c r="C30" s="159"/>
      <c r="D30" s="99">
        <f>SUM(D31:D32)</f>
        <v>23000</v>
      </c>
      <c r="E30" s="103"/>
      <c r="F30" s="74"/>
      <c r="G30" s="65">
        <f t="shared" si="0"/>
        <v>0</v>
      </c>
      <c r="H30" s="75"/>
      <c r="I30" s="76"/>
      <c r="J30" s="69"/>
    </row>
    <row r="31" spans="1:10" ht="16" customHeight="1">
      <c r="A31" s="5"/>
      <c r="B31" s="138"/>
      <c r="C31" s="156" t="s">
        <v>87</v>
      </c>
      <c r="D31" s="210">
        <v>5000</v>
      </c>
      <c r="E31" s="100">
        <v>356066</v>
      </c>
      <c r="F31" s="12">
        <v>343288</v>
      </c>
      <c r="G31" s="27">
        <f t="shared" si="0"/>
        <v>12778</v>
      </c>
      <c r="H31" s="13">
        <v>290000</v>
      </c>
      <c r="I31" s="41">
        <v>290000</v>
      </c>
      <c r="J31" s="29" t="s">
        <v>84</v>
      </c>
    </row>
    <row r="32" spans="1:10" ht="16" customHeight="1">
      <c r="A32" s="5"/>
      <c r="B32" s="138"/>
      <c r="C32" s="156" t="s">
        <v>66</v>
      </c>
      <c r="D32" s="210">
        <v>18000</v>
      </c>
      <c r="E32" s="100">
        <v>0</v>
      </c>
      <c r="F32" s="12">
        <v>18500</v>
      </c>
      <c r="G32" s="27">
        <f t="shared" si="0"/>
        <v>-18500</v>
      </c>
      <c r="H32" s="13">
        <v>1000</v>
      </c>
      <c r="I32" s="41">
        <v>1000</v>
      </c>
      <c r="J32" s="50"/>
    </row>
    <row r="33" spans="1:10" s="70" customFormat="1" ht="16" customHeight="1">
      <c r="A33" s="77"/>
      <c r="B33" s="133" t="s">
        <v>56</v>
      </c>
      <c r="C33" s="155"/>
      <c r="D33" s="188">
        <v>0</v>
      </c>
      <c r="E33" s="104"/>
      <c r="F33" s="78"/>
      <c r="G33" s="65">
        <f t="shared" si="0"/>
        <v>0</v>
      </c>
      <c r="H33" s="79"/>
      <c r="I33" s="80"/>
      <c r="J33" s="69"/>
    </row>
    <row r="34" spans="1:10" s="81" customFormat="1" ht="16" customHeight="1">
      <c r="A34" s="77"/>
      <c r="B34" s="133" t="s">
        <v>77</v>
      </c>
      <c r="C34" s="155"/>
      <c r="D34" s="99">
        <v>2200</v>
      </c>
      <c r="E34" s="104"/>
      <c r="F34" s="78"/>
      <c r="G34" s="65">
        <f t="shared" si="0"/>
        <v>0</v>
      </c>
      <c r="H34" s="79"/>
      <c r="I34" s="80"/>
      <c r="J34" s="69"/>
    </row>
    <row r="35" spans="1:10" ht="16" hidden="1" customHeight="1">
      <c r="A35" s="16"/>
      <c r="B35" s="138"/>
      <c r="C35" s="157" t="s">
        <v>48</v>
      </c>
      <c r="D35" s="189"/>
      <c r="E35" s="100"/>
      <c r="F35" s="12"/>
      <c r="G35" s="27">
        <f t="shared" si="0"/>
        <v>0</v>
      </c>
      <c r="H35" s="13">
        <v>0</v>
      </c>
      <c r="I35" s="41">
        <v>0</v>
      </c>
      <c r="J35" s="29"/>
    </row>
    <row r="36" spans="1:10" ht="16" hidden="1" customHeight="1">
      <c r="A36" s="16"/>
      <c r="B36" s="138"/>
      <c r="C36" s="160" t="s">
        <v>34</v>
      </c>
      <c r="D36" s="190"/>
      <c r="E36" s="105"/>
      <c r="F36" s="17"/>
      <c r="G36" s="27">
        <f t="shared" si="0"/>
        <v>0</v>
      </c>
      <c r="H36" s="13"/>
      <c r="I36" s="41">
        <v>0</v>
      </c>
      <c r="J36" s="29"/>
    </row>
    <row r="37" spans="1:10" ht="16" hidden="1" customHeight="1">
      <c r="A37" s="16"/>
      <c r="B37" s="138"/>
      <c r="C37" s="160" t="s">
        <v>42</v>
      </c>
      <c r="D37" s="190"/>
      <c r="E37" s="105"/>
      <c r="F37" s="17"/>
      <c r="G37" s="27">
        <f t="shared" si="0"/>
        <v>0</v>
      </c>
      <c r="H37" s="13"/>
      <c r="I37" s="41">
        <v>0</v>
      </c>
      <c r="J37" s="29"/>
    </row>
    <row r="38" spans="1:10" ht="16" hidden="1" customHeight="1">
      <c r="A38" s="16"/>
      <c r="B38" s="138"/>
      <c r="C38" s="160" t="s">
        <v>43</v>
      </c>
      <c r="D38" s="190"/>
      <c r="E38" s="100"/>
      <c r="F38" s="12"/>
      <c r="G38" s="27">
        <f t="shared" si="0"/>
        <v>0</v>
      </c>
      <c r="H38" s="13"/>
      <c r="I38" s="41">
        <v>0</v>
      </c>
      <c r="J38" s="29"/>
    </row>
    <row r="39" spans="1:10" ht="16" hidden="1" customHeight="1">
      <c r="A39" s="18"/>
      <c r="B39" s="138"/>
      <c r="C39" s="160" t="s">
        <v>44</v>
      </c>
      <c r="D39" s="190"/>
      <c r="E39" s="105"/>
      <c r="F39" s="17"/>
      <c r="G39" s="27">
        <f t="shared" si="0"/>
        <v>0</v>
      </c>
      <c r="H39" s="13"/>
      <c r="I39" s="41">
        <v>0</v>
      </c>
      <c r="J39" s="29"/>
    </row>
    <row r="40" spans="1:10" ht="16" hidden="1" customHeight="1">
      <c r="A40" s="18"/>
      <c r="B40" s="138"/>
      <c r="C40" s="161" t="s">
        <v>45</v>
      </c>
      <c r="D40" s="191"/>
      <c r="E40" s="105"/>
      <c r="F40" s="17"/>
      <c r="G40" s="27">
        <f t="shared" si="0"/>
        <v>0</v>
      </c>
      <c r="H40" s="13"/>
      <c r="I40" s="41">
        <v>0</v>
      </c>
      <c r="J40" s="29"/>
    </row>
    <row r="41" spans="1:10" ht="16" hidden="1" customHeight="1">
      <c r="A41" s="18"/>
      <c r="B41" s="138"/>
      <c r="C41" s="162" t="s">
        <v>46</v>
      </c>
      <c r="D41" s="191"/>
      <c r="E41" s="105"/>
      <c r="F41" s="17"/>
      <c r="G41" s="27">
        <f t="shared" si="0"/>
        <v>0</v>
      </c>
      <c r="H41" s="13"/>
      <c r="I41" s="41">
        <v>0</v>
      </c>
      <c r="J41" s="29"/>
    </row>
    <row r="42" spans="1:10" ht="16" hidden="1" customHeight="1">
      <c r="A42" s="19"/>
      <c r="B42" s="140"/>
      <c r="C42" s="162" t="s">
        <v>47</v>
      </c>
      <c r="D42" s="192"/>
      <c r="E42" s="105"/>
      <c r="F42" s="17"/>
      <c r="G42" s="27">
        <f t="shared" si="0"/>
        <v>0</v>
      </c>
      <c r="H42" s="13"/>
      <c r="I42" s="41">
        <v>0</v>
      </c>
      <c r="J42" s="29" t="s">
        <v>1</v>
      </c>
    </row>
    <row r="43" spans="1:10" ht="16" customHeight="1">
      <c r="A43" s="18"/>
      <c r="B43" s="140"/>
      <c r="C43" s="162" t="s">
        <v>8</v>
      </c>
      <c r="D43" s="211">
        <v>2200</v>
      </c>
      <c r="E43" s="100">
        <v>33736</v>
      </c>
      <c r="F43" s="12">
        <v>23936</v>
      </c>
      <c r="G43" s="27">
        <f t="shared" si="0"/>
        <v>9800</v>
      </c>
      <c r="H43" s="13">
        <v>120000</v>
      </c>
      <c r="I43" s="41">
        <v>50000</v>
      </c>
      <c r="J43" s="29"/>
    </row>
    <row r="44" spans="1:10" s="10" customFormat="1" ht="15.75" customHeight="1">
      <c r="A44" s="42" t="s">
        <v>35</v>
      </c>
      <c r="B44" s="43"/>
      <c r="C44" s="179"/>
      <c r="D44" s="193">
        <v>2</v>
      </c>
      <c r="E44" s="106">
        <v>4931</v>
      </c>
      <c r="F44" s="25">
        <v>9698</v>
      </c>
      <c r="G44" s="27">
        <f t="shared" si="0"/>
        <v>-4767</v>
      </c>
      <c r="H44" s="52">
        <v>500</v>
      </c>
      <c r="I44" s="53"/>
      <c r="J44" s="29"/>
    </row>
    <row r="45" spans="1:10" s="10" customFormat="1" ht="16" thickBot="1">
      <c r="A45" s="33" t="s">
        <v>36</v>
      </c>
      <c r="B45" s="82"/>
      <c r="C45" s="163"/>
      <c r="D45" s="175">
        <v>10000</v>
      </c>
      <c r="E45" s="107"/>
      <c r="F45" s="61"/>
      <c r="G45" s="62">
        <f t="shared" si="0"/>
        <v>0</v>
      </c>
      <c r="H45" s="63">
        <v>10000</v>
      </c>
      <c r="I45" s="64"/>
      <c r="J45" s="83"/>
    </row>
    <row r="46" spans="1:10" s="70" customFormat="1" ht="20" customHeight="1" thickBot="1">
      <c r="A46" s="233" t="s">
        <v>100</v>
      </c>
      <c r="B46" s="234"/>
      <c r="C46" s="234"/>
      <c r="D46" s="141">
        <f>D4+D5+D16+D18+D22+D25+D28+D30+D34+D44+D45</f>
        <v>6183468</v>
      </c>
      <c r="E46" s="142"/>
      <c r="F46" s="143"/>
      <c r="G46" s="141"/>
      <c r="H46" s="143"/>
      <c r="I46" s="141"/>
      <c r="J46" s="144"/>
    </row>
    <row r="47" spans="1:10" s="10" customFormat="1" ht="17.5" customHeight="1" thickBot="1">
      <c r="A47" s="225" t="s">
        <v>90</v>
      </c>
      <c r="B47" s="226"/>
      <c r="C47" s="226"/>
      <c r="D47" s="226"/>
      <c r="E47" s="226"/>
      <c r="F47" s="226"/>
      <c r="G47" s="226"/>
      <c r="H47" s="226"/>
      <c r="I47" s="226"/>
      <c r="J47" s="227"/>
    </row>
    <row r="48" spans="1:10" s="10" customFormat="1" ht="17.5" customHeight="1">
      <c r="A48" s="185" t="s">
        <v>91</v>
      </c>
      <c r="B48" s="186"/>
      <c r="C48" s="186"/>
      <c r="D48" s="186"/>
      <c r="E48" s="186"/>
      <c r="F48" s="186"/>
      <c r="G48" s="186"/>
      <c r="H48" s="186"/>
      <c r="I48" s="186"/>
      <c r="J48" s="187"/>
    </row>
    <row r="49" spans="1:11" s="10" customFormat="1" ht="17.5" customHeight="1">
      <c r="A49" s="20"/>
      <c r="B49" s="147" t="s">
        <v>57</v>
      </c>
      <c r="C49" s="165"/>
      <c r="D49" s="7"/>
      <c r="E49" s="122"/>
      <c r="F49" s="123"/>
      <c r="G49" s="62">
        <f t="shared" ref="G49:G50" si="1">E49-F49</f>
        <v>0</v>
      </c>
      <c r="H49" s="124"/>
      <c r="I49" s="205"/>
      <c r="J49" s="206"/>
    </row>
    <row r="50" spans="1:11" s="10" customFormat="1" ht="17.5" customHeight="1">
      <c r="A50" s="23"/>
      <c r="B50" s="145"/>
      <c r="C50" s="166" t="s">
        <v>2</v>
      </c>
      <c r="D50" s="220">
        <v>1400000</v>
      </c>
      <c r="E50" s="14"/>
      <c r="F50" s="14">
        <v>1348014</v>
      </c>
      <c r="G50" s="27">
        <f t="shared" si="1"/>
        <v>-1348014</v>
      </c>
      <c r="H50" s="14"/>
      <c r="I50" s="117">
        <v>2000000</v>
      </c>
      <c r="J50" s="204" t="s">
        <v>106</v>
      </c>
      <c r="K50" s="1"/>
    </row>
    <row r="51" spans="1:11" s="10" customFormat="1" ht="17.5" customHeight="1">
      <c r="A51" s="23"/>
      <c r="B51" s="194" t="s">
        <v>95</v>
      </c>
      <c r="C51" s="195"/>
      <c r="D51" s="220">
        <v>500000</v>
      </c>
      <c r="E51" s="125"/>
      <c r="F51" s="126"/>
      <c r="G51" s="45"/>
      <c r="H51" s="196"/>
      <c r="I51" s="196"/>
      <c r="J51" s="129"/>
      <c r="K51" s="1" t="s">
        <v>108</v>
      </c>
    </row>
    <row r="52" spans="1:11" s="10" customFormat="1" ht="17.5" customHeight="1">
      <c r="A52" s="23"/>
      <c r="B52" s="194" t="s">
        <v>98</v>
      </c>
      <c r="C52" s="195"/>
      <c r="D52" s="220">
        <v>20000</v>
      </c>
      <c r="E52" s="125"/>
      <c r="F52" s="126"/>
      <c r="G52" s="45"/>
      <c r="H52" s="196"/>
      <c r="I52" s="196"/>
      <c r="J52" s="129"/>
      <c r="K52" s="1" t="s">
        <v>114</v>
      </c>
    </row>
    <row r="53" spans="1:11" s="10" customFormat="1" ht="17.5" customHeight="1">
      <c r="A53" s="23"/>
      <c r="B53" s="194" t="s">
        <v>96</v>
      </c>
      <c r="C53" s="195"/>
      <c r="D53" s="220">
        <v>300000</v>
      </c>
      <c r="E53" s="125"/>
      <c r="F53" s="126"/>
      <c r="G53" s="45"/>
      <c r="H53" s="196"/>
      <c r="I53" s="196"/>
      <c r="J53" s="129"/>
      <c r="K53" s="1" t="s">
        <v>109</v>
      </c>
    </row>
    <row r="54" spans="1:11" s="10" customFormat="1" ht="17.5" customHeight="1">
      <c r="A54" s="23"/>
      <c r="B54" s="194" t="s">
        <v>97</v>
      </c>
      <c r="C54" s="195"/>
      <c r="D54" s="220">
        <v>93000</v>
      </c>
      <c r="E54" s="125"/>
      <c r="F54" s="126"/>
      <c r="G54" s="45"/>
      <c r="H54" s="196"/>
      <c r="I54" s="196"/>
      <c r="J54" s="129"/>
      <c r="K54" s="1" t="s">
        <v>107</v>
      </c>
    </row>
    <row r="55" spans="1:11" s="10" customFormat="1" ht="17.5" customHeight="1">
      <c r="A55" s="23"/>
      <c r="B55" s="148" t="s">
        <v>59</v>
      </c>
      <c r="C55" s="167"/>
      <c r="D55" s="221">
        <v>600000</v>
      </c>
      <c r="E55" s="125"/>
      <c r="F55" s="126">
        <v>250170</v>
      </c>
      <c r="G55" s="45">
        <f t="shared" ref="G55:G57" si="2">E55-F55</f>
        <v>-250170</v>
      </c>
      <c r="H55" s="127"/>
      <c r="I55" s="128">
        <v>200000</v>
      </c>
      <c r="J55" s="129"/>
      <c r="K55" s="1" t="s">
        <v>107</v>
      </c>
    </row>
    <row r="56" spans="1:11" s="10" customFormat="1" ht="31" customHeight="1">
      <c r="A56" s="23"/>
      <c r="B56" s="116" t="s">
        <v>60</v>
      </c>
      <c r="C56" s="168"/>
      <c r="D56" s="221">
        <v>97000</v>
      </c>
      <c r="E56" s="102"/>
      <c r="F56" s="14">
        <v>391248</v>
      </c>
      <c r="G56" s="27">
        <f t="shared" si="2"/>
        <v>-391248</v>
      </c>
      <c r="H56" s="15"/>
      <c r="I56" s="48">
        <v>160000</v>
      </c>
      <c r="J56" s="58" t="s">
        <v>113</v>
      </c>
      <c r="K56" s="1" t="s">
        <v>117</v>
      </c>
    </row>
    <row r="57" spans="1:11" s="10" customFormat="1" ht="17.5" customHeight="1">
      <c r="A57" s="23"/>
      <c r="B57" s="116" t="s">
        <v>62</v>
      </c>
      <c r="C57" s="168"/>
      <c r="D57" s="221">
        <v>38000</v>
      </c>
      <c r="E57" s="102"/>
      <c r="F57" s="14">
        <v>395658</v>
      </c>
      <c r="G57" s="27">
        <f t="shared" si="2"/>
        <v>-395658</v>
      </c>
      <c r="H57" s="15"/>
      <c r="I57" s="48"/>
      <c r="J57" s="49" t="s">
        <v>105</v>
      </c>
      <c r="K57" s="1" t="s">
        <v>110</v>
      </c>
    </row>
    <row r="58" spans="1:11" s="10" customFormat="1" ht="17.5" customHeight="1">
      <c r="A58" s="23"/>
      <c r="B58" s="116" t="s">
        <v>63</v>
      </c>
      <c r="C58" s="168"/>
      <c r="D58" s="221">
        <v>33000</v>
      </c>
      <c r="E58" s="102"/>
      <c r="F58" s="14">
        <v>158944</v>
      </c>
      <c r="G58" s="27">
        <f t="shared" ref="G58" si="3">E58-F58</f>
        <v>-158944</v>
      </c>
      <c r="H58" s="15"/>
      <c r="I58" s="48">
        <v>175000</v>
      </c>
      <c r="J58" s="49"/>
      <c r="K58" s="1" t="s">
        <v>111</v>
      </c>
    </row>
    <row r="59" spans="1:11" s="10" customFormat="1" ht="17.5" customHeight="1">
      <c r="A59" s="23"/>
      <c r="B59" s="116" t="s">
        <v>71</v>
      </c>
      <c r="C59" s="168"/>
      <c r="D59" s="221">
        <v>340000</v>
      </c>
      <c r="E59" s="102"/>
      <c r="F59" s="14"/>
      <c r="G59" s="27"/>
      <c r="H59" s="15"/>
      <c r="I59" s="48"/>
      <c r="J59" s="49" t="s">
        <v>75</v>
      </c>
      <c r="K59" s="1" t="s">
        <v>112</v>
      </c>
    </row>
    <row r="60" spans="1:11" s="10" customFormat="1" ht="17.5" customHeight="1">
      <c r="A60" s="5"/>
      <c r="B60" s="116" t="s">
        <v>72</v>
      </c>
      <c r="C60" s="168"/>
      <c r="D60" s="221">
        <v>1000</v>
      </c>
      <c r="E60" s="102"/>
      <c r="F60" s="14"/>
      <c r="G60" s="27"/>
      <c r="H60" s="15"/>
      <c r="I60" s="48"/>
      <c r="J60" s="49"/>
    </row>
    <row r="61" spans="1:11" s="10" customFormat="1" ht="17.5" customHeight="1">
      <c r="A61" s="23"/>
      <c r="B61" s="116" t="s">
        <v>58</v>
      </c>
      <c r="C61" s="168"/>
      <c r="D61" s="7">
        <v>5000</v>
      </c>
      <c r="E61" s="102"/>
      <c r="F61" s="14">
        <v>6170</v>
      </c>
      <c r="G61" s="27">
        <f>E61-F61</f>
        <v>-6170</v>
      </c>
      <c r="H61" s="15"/>
      <c r="I61" s="48">
        <v>9000</v>
      </c>
      <c r="J61" s="49" t="s">
        <v>99</v>
      </c>
    </row>
    <row r="62" spans="1:11" s="10" customFormat="1" ht="17.5" customHeight="1">
      <c r="A62" s="5"/>
      <c r="B62" s="116" t="s">
        <v>64</v>
      </c>
      <c r="C62" s="168"/>
      <c r="D62" s="7">
        <v>2000</v>
      </c>
      <c r="E62" s="102"/>
      <c r="F62" s="14"/>
      <c r="G62" s="27">
        <f t="shared" ref="G62" si="4">E62-F62</f>
        <v>0</v>
      </c>
      <c r="H62" s="15"/>
      <c r="I62" s="28"/>
      <c r="J62" s="49"/>
    </row>
    <row r="63" spans="1:11" s="10" customFormat="1" ht="17.5" customHeight="1">
      <c r="A63" s="56"/>
      <c r="B63" s="118" t="s">
        <v>67</v>
      </c>
      <c r="C63" s="168"/>
      <c r="D63" s="221">
        <v>20000</v>
      </c>
      <c r="E63" s="102"/>
      <c r="F63" s="14"/>
      <c r="G63" s="27"/>
      <c r="H63" s="15"/>
      <c r="I63" s="48"/>
      <c r="J63" s="114"/>
    </row>
    <row r="64" spans="1:11" s="10" customFormat="1" ht="17.5" customHeight="1">
      <c r="A64" s="23"/>
      <c r="B64" s="116" t="s">
        <v>68</v>
      </c>
      <c r="C64" s="168"/>
      <c r="D64" s="30">
        <v>20000</v>
      </c>
      <c r="E64" s="102">
        <v>5660</v>
      </c>
      <c r="F64" s="14">
        <f>165133+62019</f>
        <v>227152</v>
      </c>
      <c r="G64" s="27">
        <f t="shared" ref="G64" si="5">E64-F64</f>
        <v>-221492</v>
      </c>
      <c r="H64" s="15"/>
      <c r="I64" s="48">
        <v>45000</v>
      </c>
      <c r="J64" s="49"/>
      <c r="K64" s="1" t="s">
        <v>118</v>
      </c>
    </row>
    <row r="65" spans="1:11" s="10" customFormat="1" ht="17.5" customHeight="1" thickBot="1">
      <c r="A65" s="23"/>
      <c r="B65" s="198" t="s">
        <v>65</v>
      </c>
      <c r="C65" s="199"/>
      <c r="D65" s="197">
        <v>10000</v>
      </c>
      <c r="E65" s="102">
        <v>2760</v>
      </c>
      <c r="F65" s="14">
        <f>385+44451</f>
        <v>44836</v>
      </c>
      <c r="G65" s="27">
        <f t="shared" ref="G65" si="6">E65-F65</f>
        <v>-42076</v>
      </c>
      <c r="H65" s="15"/>
      <c r="I65" s="48">
        <v>3000</v>
      </c>
      <c r="J65" s="202"/>
    </row>
    <row r="66" spans="1:11" s="10" customFormat="1" ht="20" customHeight="1" thickBot="1">
      <c r="A66" s="241" t="s">
        <v>102</v>
      </c>
      <c r="B66" s="242"/>
      <c r="C66" s="243"/>
      <c r="D66" s="201">
        <f>SUM(D50:D65)</f>
        <v>3479000</v>
      </c>
      <c r="E66" s="102"/>
      <c r="F66" s="14"/>
      <c r="G66" s="27"/>
      <c r="H66" s="15"/>
      <c r="I66" s="48"/>
      <c r="J66" s="203"/>
    </row>
    <row r="67" spans="1:11" s="10" customFormat="1" ht="15.75" customHeight="1">
      <c r="A67" s="60" t="s">
        <v>37</v>
      </c>
      <c r="B67" s="200"/>
      <c r="C67" s="164"/>
      <c r="D67" s="215"/>
      <c r="E67" s="108"/>
      <c r="F67" s="54"/>
      <c r="G67" s="27">
        <f t="shared" si="0"/>
        <v>0</v>
      </c>
      <c r="H67" s="55">
        <f>SUM(H69:H84)</f>
        <v>0</v>
      </c>
      <c r="I67" s="216">
        <f>SUM(I69:I84)</f>
        <v>2795600</v>
      </c>
      <c r="J67" s="217"/>
    </row>
    <row r="68" spans="1:11" ht="15.75" customHeight="1">
      <c r="A68" s="20"/>
      <c r="B68" s="147" t="s">
        <v>57</v>
      </c>
      <c r="C68" s="165"/>
      <c r="D68" s="7"/>
      <c r="E68" s="122"/>
      <c r="F68" s="123"/>
      <c r="G68" s="62">
        <f t="shared" si="0"/>
        <v>0</v>
      </c>
      <c r="H68" s="124"/>
      <c r="I68" s="205"/>
      <c r="J68" s="47"/>
    </row>
    <row r="69" spans="1:11" s="8" customFormat="1" ht="19" customHeight="1">
      <c r="A69" s="23"/>
      <c r="B69" s="145"/>
      <c r="C69" s="166" t="s">
        <v>2</v>
      </c>
      <c r="D69" s="220">
        <v>650000</v>
      </c>
      <c r="E69" s="14"/>
      <c r="F69" s="14">
        <v>1348014</v>
      </c>
      <c r="G69" s="27">
        <f t="shared" si="0"/>
        <v>-1348014</v>
      </c>
      <c r="H69" s="14"/>
      <c r="I69" s="117">
        <v>2000000</v>
      </c>
      <c r="J69" s="213" t="s">
        <v>78</v>
      </c>
      <c r="K69" s="212" t="s">
        <v>120</v>
      </c>
    </row>
    <row r="70" spans="1:11" s="8" customFormat="1" ht="17" customHeight="1">
      <c r="A70" s="23"/>
      <c r="B70" s="146"/>
      <c r="C70" s="166" t="s">
        <v>70</v>
      </c>
      <c r="D70" s="220">
        <v>40000</v>
      </c>
      <c r="E70" s="14"/>
      <c r="F70" s="14"/>
      <c r="G70" s="27">
        <f t="shared" ref="G70" si="7">E70-F70</f>
        <v>0</v>
      </c>
      <c r="H70" s="14"/>
      <c r="I70" s="14">
        <v>39000</v>
      </c>
      <c r="J70" s="213"/>
      <c r="K70" s="212" t="s">
        <v>115</v>
      </c>
    </row>
    <row r="71" spans="1:11" s="8" customFormat="1" ht="16" customHeight="1">
      <c r="A71" s="23"/>
      <c r="B71" s="145"/>
      <c r="C71" s="166" t="s">
        <v>69</v>
      </c>
      <c r="D71" s="220">
        <v>150000</v>
      </c>
      <c r="E71" s="14"/>
      <c r="F71" s="14">
        <v>48520</v>
      </c>
      <c r="G71" s="27">
        <f t="shared" ref="G71:G90" si="8">E71-F71</f>
        <v>-48520</v>
      </c>
      <c r="H71" s="14"/>
      <c r="I71" s="214">
        <v>134600</v>
      </c>
      <c r="J71" s="218"/>
      <c r="K71" s="212" t="s">
        <v>121</v>
      </c>
    </row>
    <row r="72" spans="1:11" s="8" customFormat="1" ht="16" customHeight="1">
      <c r="A72" s="23"/>
      <c r="B72" s="145"/>
      <c r="C72" s="166" t="s">
        <v>12</v>
      </c>
      <c r="D72" s="97">
        <v>600000</v>
      </c>
      <c r="E72" s="14"/>
      <c r="F72" s="14"/>
      <c r="G72" s="27"/>
      <c r="H72" s="14"/>
      <c r="I72" s="14"/>
      <c r="J72" s="213"/>
      <c r="K72" s="212" t="s">
        <v>122</v>
      </c>
    </row>
    <row r="73" spans="1:11" s="8" customFormat="1">
      <c r="A73" s="23"/>
      <c r="B73" s="148" t="s">
        <v>59</v>
      </c>
      <c r="C73" s="167"/>
      <c r="D73" s="7">
        <v>3000</v>
      </c>
      <c r="E73" s="125"/>
      <c r="F73" s="126">
        <v>250170</v>
      </c>
      <c r="G73" s="45">
        <f t="shared" si="8"/>
        <v>-250170</v>
      </c>
      <c r="H73" s="127"/>
      <c r="I73" s="128">
        <v>200000</v>
      </c>
      <c r="J73" s="129"/>
    </row>
    <row r="74" spans="1:11" s="8" customFormat="1" ht="30">
      <c r="A74" s="23"/>
      <c r="B74" s="116" t="s">
        <v>60</v>
      </c>
      <c r="C74" s="168"/>
      <c r="D74" s="7">
        <v>300000</v>
      </c>
      <c r="E74" s="102"/>
      <c r="F74" s="14">
        <v>391248</v>
      </c>
      <c r="G74" s="27">
        <f t="shared" si="8"/>
        <v>-391248</v>
      </c>
      <c r="H74" s="15"/>
      <c r="I74" s="48">
        <v>160000</v>
      </c>
      <c r="J74" s="58" t="s">
        <v>116</v>
      </c>
    </row>
    <row r="75" spans="1:11" s="8" customFormat="1">
      <c r="A75" s="23"/>
      <c r="B75" s="116" t="s">
        <v>62</v>
      </c>
      <c r="C75" s="168"/>
      <c r="D75" s="221">
        <v>25000</v>
      </c>
      <c r="E75" s="102"/>
      <c r="F75" s="14">
        <v>395658</v>
      </c>
      <c r="G75" s="27">
        <f t="shared" si="8"/>
        <v>-395658</v>
      </c>
      <c r="H75" s="15"/>
      <c r="I75" s="48"/>
      <c r="J75" s="49" t="s">
        <v>81</v>
      </c>
    </row>
    <row r="76" spans="1:11" s="8" customFormat="1">
      <c r="A76" s="23"/>
      <c r="B76" s="116" t="s">
        <v>61</v>
      </c>
      <c r="C76" s="168"/>
      <c r="D76" s="7">
        <v>5000</v>
      </c>
      <c r="E76" s="102"/>
      <c r="F76" s="14"/>
      <c r="G76" s="27">
        <f>E76-F76</f>
        <v>0</v>
      </c>
      <c r="H76" s="15"/>
      <c r="I76" s="48">
        <v>30000</v>
      </c>
      <c r="J76" s="49" t="s">
        <v>80</v>
      </c>
    </row>
    <row r="77" spans="1:11" s="8" customFormat="1">
      <c r="A77" s="23"/>
      <c r="B77" s="116" t="s">
        <v>63</v>
      </c>
      <c r="C77" s="168"/>
      <c r="D77" s="221">
        <v>33000</v>
      </c>
      <c r="E77" s="102"/>
      <c r="F77" s="14">
        <v>158944</v>
      </c>
      <c r="G77" s="27">
        <f t="shared" si="8"/>
        <v>-158944</v>
      </c>
      <c r="H77" s="15"/>
      <c r="I77" s="48">
        <v>175000</v>
      </c>
      <c r="J77" s="49"/>
    </row>
    <row r="78" spans="1:11" s="8" customFormat="1">
      <c r="A78" s="23"/>
      <c r="B78" s="116" t="s">
        <v>71</v>
      </c>
      <c r="C78" s="168"/>
      <c r="D78" s="221">
        <v>340000</v>
      </c>
      <c r="E78" s="102"/>
      <c r="F78" s="14"/>
      <c r="G78" s="27"/>
      <c r="H78" s="15"/>
      <c r="I78" s="48"/>
      <c r="J78" s="49" t="s">
        <v>75</v>
      </c>
    </row>
    <row r="79" spans="1:11" ht="15.75" customHeight="1">
      <c r="A79" s="5"/>
      <c r="B79" s="116" t="s">
        <v>79</v>
      </c>
      <c r="C79" s="168"/>
      <c r="D79" s="7">
        <v>130000</v>
      </c>
      <c r="E79" s="102"/>
      <c r="F79" s="14"/>
      <c r="G79" s="27"/>
      <c r="H79" s="15"/>
      <c r="I79" s="48"/>
      <c r="J79" s="49"/>
    </row>
    <row r="80" spans="1:11" s="8" customFormat="1" ht="18" customHeight="1">
      <c r="A80" s="23"/>
      <c r="B80" s="116" t="s">
        <v>58</v>
      </c>
      <c r="C80" s="168"/>
      <c r="D80" s="7">
        <v>3000</v>
      </c>
      <c r="E80" s="102"/>
      <c r="F80" s="14">
        <v>6170</v>
      </c>
      <c r="G80" s="27">
        <f>E80-F80</f>
        <v>-6170</v>
      </c>
      <c r="H80" s="15"/>
      <c r="I80" s="48">
        <v>9000</v>
      </c>
      <c r="J80" s="49" t="s">
        <v>76</v>
      </c>
    </row>
    <row r="81" spans="1:11" ht="15.75" customHeight="1">
      <c r="A81" s="5"/>
      <c r="B81" s="116" t="s">
        <v>64</v>
      </c>
      <c r="C81" s="168"/>
      <c r="D81" s="7">
        <v>70000</v>
      </c>
      <c r="E81" s="102"/>
      <c r="F81" s="14"/>
      <c r="G81" s="27">
        <f t="shared" si="8"/>
        <v>0</v>
      </c>
      <c r="H81" s="15"/>
      <c r="I81" s="28"/>
      <c r="J81" s="49"/>
    </row>
    <row r="82" spans="1:11" s="57" customFormat="1">
      <c r="A82" s="56"/>
      <c r="B82" s="118" t="s">
        <v>67</v>
      </c>
      <c r="C82" s="168"/>
      <c r="D82" s="7">
        <v>330000</v>
      </c>
      <c r="E82" s="102"/>
      <c r="F82" s="14"/>
      <c r="G82" s="27"/>
      <c r="H82" s="15"/>
      <c r="I82" s="48"/>
      <c r="J82" s="114"/>
      <c r="K82" s="219" t="s">
        <v>119</v>
      </c>
    </row>
    <row r="83" spans="1:11" s="8" customFormat="1" ht="15.75" customHeight="1">
      <c r="A83" s="23"/>
      <c r="B83" s="116" t="s">
        <v>68</v>
      </c>
      <c r="C83" s="168"/>
      <c r="D83" s="222">
        <v>20000</v>
      </c>
      <c r="E83" s="102">
        <v>5660</v>
      </c>
      <c r="F83" s="14">
        <f>165133+62019</f>
        <v>227152</v>
      </c>
      <c r="G83" s="27">
        <f t="shared" si="8"/>
        <v>-221492</v>
      </c>
      <c r="H83" s="15"/>
      <c r="I83" s="48">
        <v>45000</v>
      </c>
      <c r="J83" s="49"/>
    </row>
    <row r="84" spans="1:11" s="8" customFormat="1" ht="18" customHeight="1">
      <c r="A84" s="24"/>
      <c r="B84" s="136" t="s">
        <v>65</v>
      </c>
      <c r="C84" s="172"/>
      <c r="D84" s="7">
        <v>100000</v>
      </c>
      <c r="E84" s="102">
        <v>2760</v>
      </c>
      <c r="F84" s="14">
        <f>385+44451</f>
        <v>44836</v>
      </c>
      <c r="G84" s="27">
        <f t="shared" si="8"/>
        <v>-42076</v>
      </c>
      <c r="H84" s="15"/>
      <c r="I84" s="48">
        <v>3000</v>
      </c>
      <c r="J84" s="49" t="s">
        <v>103</v>
      </c>
    </row>
    <row r="85" spans="1:11" ht="1" customHeight="1" thickBot="1">
      <c r="A85" s="42" t="s">
        <v>38</v>
      </c>
      <c r="B85" s="120"/>
      <c r="C85" s="169"/>
      <c r="D85" s="121">
        <f>SUM(D69:D84)</f>
        <v>2799000</v>
      </c>
      <c r="E85" s="108"/>
      <c r="F85" s="54"/>
      <c r="G85" s="27">
        <f t="shared" si="8"/>
        <v>0</v>
      </c>
      <c r="H85" s="55"/>
      <c r="I85" s="53">
        <v>10000</v>
      </c>
      <c r="J85" s="59"/>
    </row>
    <row r="86" spans="1:11" s="90" customFormat="1" ht="20.5" customHeight="1" thickBot="1">
      <c r="A86" s="228" t="s">
        <v>49</v>
      </c>
      <c r="B86" s="228"/>
      <c r="C86" s="228"/>
      <c r="D86" s="113">
        <f>SUM(D68:D84)</f>
        <v>2799000</v>
      </c>
      <c r="E86" s="109">
        <f>SUM(E4:E85)</f>
        <v>4833823</v>
      </c>
      <c r="F86" s="88">
        <f>SUM(F4:F85)</f>
        <v>8145086</v>
      </c>
      <c r="G86" s="85">
        <f t="shared" si="8"/>
        <v>-3311263</v>
      </c>
      <c r="H86" s="86" t="e">
        <f>H4+H5+H16+H17+H44+H45+H67</f>
        <v>#REF!</v>
      </c>
      <c r="I86" s="84" t="e">
        <f>I17+I67+I85+#REF!</f>
        <v>#REF!</v>
      </c>
      <c r="J86" s="89"/>
    </row>
    <row r="87" spans="1:11" s="90" customFormat="1" ht="20.5" customHeight="1" thickBot="1">
      <c r="A87" s="235" t="s">
        <v>101</v>
      </c>
      <c r="B87" s="236"/>
      <c r="C87" s="237"/>
      <c r="D87" s="112">
        <f>D66+D86</f>
        <v>6278000</v>
      </c>
      <c r="E87" s="110"/>
      <c r="F87" s="87">
        <f>E86-F86</f>
        <v>-3311263</v>
      </c>
      <c r="G87" s="85">
        <f t="shared" si="8"/>
        <v>3311263</v>
      </c>
      <c r="H87" s="84" t="e">
        <f>H86-I86</f>
        <v>#REF!</v>
      </c>
      <c r="I87" s="84"/>
      <c r="J87" s="91"/>
    </row>
    <row r="88" spans="1:11" s="90" customFormat="1" ht="23" customHeight="1" thickBot="1">
      <c r="A88" s="228" t="s">
        <v>50</v>
      </c>
      <c r="B88" s="228"/>
      <c r="C88" s="228"/>
      <c r="D88" s="112">
        <f>D46-D87</f>
        <v>-94532</v>
      </c>
      <c r="E88" s="111"/>
      <c r="F88" s="92"/>
      <c r="G88" s="85">
        <f t="shared" si="8"/>
        <v>0</v>
      </c>
      <c r="H88" s="115">
        <v>190588</v>
      </c>
      <c r="I88" s="92"/>
      <c r="J88" s="93"/>
    </row>
    <row r="89" spans="1:11" s="90" customFormat="1" ht="23" customHeight="1" thickBot="1">
      <c r="A89" s="228" t="s">
        <v>4</v>
      </c>
      <c r="B89" s="228"/>
      <c r="C89" s="228"/>
      <c r="D89" s="112">
        <v>2431452</v>
      </c>
      <c r="E89" s="111"/>
      <c r="F89" s="92"/>
      <c r="G89" s="85">
        <f t="shared" si="8"/>
        <v>0</v>
      </c>
      <c r="H89" s="115">
        <v>190588</v>
      </c>
      <c r="I89" s="92"/>
      <c r="J89" s="93"/>
    </row>
    <row r="90" spans="1:11" s="90" customFormat="1" ht="22.5" customHeight="1" thickBot="1">
      <c r="A90" s="228" t="s">
        <v>5</v>
      </c>
      <c r="B90" s="228"/>
      <c r="C90" s="228"/>
      <c r="D90" s="112">
        <f>SUM(D88:D89)</f>
        <v>2336920</v>
      </c>
      <c r="E90" s="111"/>
      <c r="F90" s="92"/>
      <c r="G90" s="85">
        <f t="shared" si="8"/>
        <v>0</v>
      </c>
      <c r="H90" s="115" t="e">
        <f>H87+H89</f>
        <v>#REF!</v>
      </c>
      <c r="I90" s="92"/>
      <c r="J90" s="93"/>
    </row>
    <row r="91" spans="1:11">
      <c r="C91" s="170"/>
      <c r="G91" s="1"/>
      <c r="H91" s="1"/>
      <c r="I91" s="1"/>
      <c r="J91" s="1"/>
    </row>
    <row r="92" spans="1:11">
      <c r="C92" s="170"/>
      <c r="G92" s="1"/>
      <c r="H92" s="1"/>
      <c r="I92" s="1"/>
      <c r="J92" s="1"/>
    </row>
    <row r="93" spans="1:11">
      <c r="C93" s="170"/>
      <c r="F93" s="26">
        <f>F91+F92</f>
        <v>0</v>
      </c>
      <c r="G93" s="1"/>
      <c r="H93" s="1"/>
      <c r="I93" s="1"/>
      <c r="J93" s="1"/>
    </row>
  </sheetData>
  <mergeCells count="11">
    <mergeCell ref="A47:J47"/>
    <mergeCell ref="A88:C88"/>
    <mergeCell ref="A89:C89"/>
    <mergeCell ref="A90:C90"/>
    <mergeCell ref="A1:J1"/>
    <mergeCell ref="A2:C2"/>
    <mergeCell ref="A46:C46"/>
    <mergeCell ref="A86:C86"/>
    <mergeCell ref="A87:C87"/>
    <mergeCell ref="A3:J3"/>
    <mergeCell ref="A66:C66"/>
  </mergeCells>
  <phoneticPr fontId="3"/>
  <printOptions horizontalCentered="1" verticalCentered="1"/>
  <pageMargins left="0.25" right="0.25" top="0.25" bottom="0.25" header="0.3" footer="0.25"/>
  <pageSetup paperSize="9" scale="63" orientation="portrait" horizontalDpi="4294967292" verticalDpi="4294967292"/>
  <rowBreaks count="1" manualBreakCount="1">
    <brk id="90" max="16383" man="1"/>
  </rowBreaks>
  <colBreaks count="1" manualBreakCount="1">
    <brk id="10" max="1048575" man="1"/>
  </col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2025年度収支計画 </vt:lpstr>
      <vt:lpstr>'2025年度収支計画 '!Print_Area</vt:lpstr>
    </vt:vector>
  </TitlesOfParts>
  <Company>NPO法人環境市民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風岡 宗人</dc:creator>
  <cp:lastModifiedBy>下村 委津子</cp:lastModifiedBy>
  <cp:lastPrinted>2024-11-16T10:29:01Z</cp:lastPrinted>
  <dcterms:created xsi:type="dcterms:W3CDTF">2015-05-13T01:38:20Z</dcterms:created>
  <dcterms:modified xsi:type="dcterms:W3CDTF">2025-07-01T10:47:08Z</dcterms:modified>
</cp:coreProperties>
</file>